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Bryan\Downloads\"/>
    </mc:Choice>
  </mc:AlternateContent>
  <xr:revisionPtr revIDLastSave="0" documentId="13_ncr:1_{70AD5425-57D3-4C97-B86E-B929047F5064}" xr6:coauthVersionLast="47" xr6:coauthVersionMax="47" xr10:uidLastSave="{00000000-0000-0000-0000-000000000000}"/>
  <workbookProtection lockStructure="1"/>
  <bookViews>
    <workbookView xWindow="-120" yWindow="-120" windowWidth="20730" windowHeight="11040" xr2:uid="{00000000-000D-0000-FFFF-FFFF00000000}"/>
  </bookViews>
  <sheets>
    <sheet name="F-PLA-47 IDTQ" sheetId="2" r:id="rId1"/>
    <sheet name="PRESENTACION" sheetId="5" r:id="rId2"/>
    <sheet name=" F-PLA-06-PLAN DE ACCION" sheetId="3" r:id="rId3"/>
    <sheet name="F-PLA-07-SEGUIMIENTO PLAN DE AC" sheetId="4" r:id="rId4"/>
    <sheet name="F-PLA-39 INVERSION TERRITORIAL" sheetId="1" r:id="rId5"/>
  </sheets>
  <definedNames>
    <definedName name="_1._Apoyo_con_equipos_para_la_seguridad_vial_Licenciamiento_de_software_para_comunicaciones" localSheetId="4">#REF!</definedName>
    <definedName name="_1._Apoyo_con_equipos_para_la_seguridad_vial_Licenciamiento_de_software_para_comunicaciones" localSheetId="0">#REF!</definedName>
    <definedName name="_1._Apoyo_con_equipos_para_la_seguridad_vial_Licenciamiento_de_software_para_comunicaciones">#REF!</definedName>
    <definedName name="_xlnm._FilterDatabase" localSheetId="0" hidden="1">'F-PLA-47 IDTQ'!$A$16:$E$17</definedName>
    <definedName name="aa" localSheetId="4">#REF!</definedName>
    <definedName name="aa" localSheetId="0">#REF!</definedName>
    <definedName name="aa">#REF!</definedName>
    <definedName name="_xlnm.Print_Area" localSheetId="1">PRESENTACION!$A$1:$AD$21</definedName>
    <definedName name="CODIGO_DIVIPOLA" localSheetId="0">#REF!</definedName>
    <definedName name="CODIGO_DIVIPOLA">#REF!</definedName>
    <definedName name="DboREGISTRO_LEY_617" localSheetId="0">#REF!</definedName>
    <definedName name="DboREGISTRO_LEY_617">#REF!</definedName>
    <definedName name="ññ" localSheetId="0">#REF!</definedName>
    <definedName name="ññ">#REF!</definedName>
    <definedName name="sdfa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1" l="1"/>
  <c r="M16" i="1"/>
  <c r="L16" i="1"/>
  <c r="J16" i="1"/>
  <c r="I16" i="1"/>
  <c r="H16" i="1"/>
  <c r="G16" i="1"/>
  <c r="E16" i="1"/>
  <c r="T20" i="2"/>
  <c r="T19" i="2"/>
  <c r="T17" i="2"/>
  <c r="Z17" i="2" s="1"/>
  <c r="T18" i="2"/>
  <c r="V18" i="2" s="1"/>
  <c r="R30" i="5"/>
  <c r="S29" i="5" s="1"/>
  <c r="X21" i="5"/>
  <c r="W21" i="5"/>
  <c r="U21" i="5"/>
  <c r="T21" i="5"/>
  <c r="Z20" i="5"/>
  <c r="Y20" i="5"/>
  <c r="V20" i="5"/>
  <c r="O20" i="5"/>
  <c r="Q20" i="5" s="1"/>
  <c r="Z19" i="5"/>
  <c r="Y19" i="5"/>
  <c r="V19" i="5"/>
  <c r="O19" i="5"/>
  <c r="Q19" i="5" s="1"/>
  <c r="Z18" i="5"/>
  <c r="Y18" i="5"/>
  <c r="V18" i="5"/>
  <c r="O18" i="5"/>
  <c r="Q18" i="5"/>
  <c r="Z17" i="5"/>
  <c r="Y17" i="5"/>
  <c r="Y21" i="5" s="1"/>
  <c r="V17" i="5"/>
  <c r="V21" i="5"/>
  <c r="O17" i="5"/>
  <c r="Q17" i="5" s="1"/>
  <c r="C17" i="5"/>
  <c r="S25" i="5"/>
  <c r="S27" i="5"/>
  <c r="R10" i="4"/>
  <c r="P13" i="1"/>
  <c r="P16" i="1" s="1"/>
  <c r="P14" i="1"/>
  <c r="P15" i="1"/>
  <c r="P12" i="1"/>
  <c r="U21" i="2"/>
  <c r="W21" i="2"/>
  <c r="Y18" i="2"/>
  <c r="Y19" i="2"/>
  <c r="Y20" i="2"/>
  <c r="V19" i="2"/>
  <c r="V20" i="2"/>
  <c r="V17" i="2"/>
  <c r="R11" i="4"/>
  <c r="R12" i="4"/>
  <c r="R13" i="4"/>
  <c r="AB11" i="4"/>
  <c r="O19" i="2"/>
  <c r="Q19" i="2" s="1"/>
  <c r="Z20" i="2"/>
  <c r="BN16" i="4"/>
  <c r="AF16" i="4"/>
  <c r="AD16" i="4"/>
  <c r="AC16" i="4"/>
  <c r="AB13" i="4"/>
  <c r="AA13" i="4"/>
  <c r="Z13" i="4"/>
  <c r="Y13" i="4"/>
  <c r="Q13" i="4"/>
  <c r="AB12" i="4"/>
  <c r="AB16" i="4" s="1"/>
  <c r="AA12" i="4"/>
  <c r="Z12" i="4"/>
  <c r="Y12" i="4"/>
  <c r="Q12" i="4"/>
  <c r="Z11" i="4"/>
  <c r="Y11" i="4"/>
  <c r="Q11" i="4"/>
  <c r="Z10" i="4"/>
  <c r="Y10" i="4"/>
  <c r="Q10" i="4"/>
  <c r="AP12" i="3"/>
  <c r="V12" i="3"/>
  <c r="AP11" i="3"/>
  <c r="V11" i="3"/>
  <c r="AP10" i="3"/>
  <c r="V10" i="3"/>
  <c r="AP9" i="3"/>
  <c r="V9" i="3"/>
  <c r="R30" i="2"/>
  <c r="S26" i="2" s="1"/>
  <c r="S28" i="2"/>
  <c r="T21" i="2"/>
  <c r="O20" i="2"/>
  <c r="Q20" i="2"/>
  <c r="Z19" i="2"/>
  <c r="Z18" i="2"/>
  <c r="AA11" i="4"/>
  <c r="O18" i="2"/>
  <c r="Q18" i="2" s="1"/>
  <c r="O17" i="2"/>
  <c r="Q17" i="2"/>
  <c r="C17" i="2"/>
  <c r="N16" i="1"/>
  <c r="K16" i="1"/>
  <c r="F16" i="1"/>
  <c r="D16" i="1"/>
  <c r="Z16" i="4"/>
  <c r="Y16" i="4"/>
  <c r="V13" i="3"/>
  <c r="AA10" i="4"/>
  <c r="AA16" i="4" s="1"/>
  <c r="X21" i="2"/>
  <c r="S27" i="2"/>
  <c r="S29" i="2"/>
  <c r="S25" i="2"/>
  <c r="S30" i="2" s="1"/>
  <c r="AB10" i="4"/>
  <c r="BK10" i="4"/>
  <c r="V21" i="2" l="1"/>
  <c r="BL10" i="4"/>
  <c r="S26" i="5"/>
  <c r="S30" i="5" s="1"/>
  <c r="Y17" i="2"/>
  <c r="Y21" i="2" s="1"/>
  <c r="S2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P17" authorId="0" shapeId="0" xr:uid="{00000000-0006-0000-0000-000001000000}">
      <text>
        <r>
          <rPr>
            <b/>
            <sz val="9"/>
            <color indexed="81"/>
            <rFont val="Tahoma"/>
            <charset val="1"/>
          </rPr>
          <t>Windows User:</t>
        </r>
        <r>
          <rPr>
            <sz val="9"/>
            <color indexed="81"/>
            <rFont val="Tahoma"/>
            <charset val="1"/>
          </rPr>
          <t xml:space="preserve">
DEPENDE DEL AVANCE DEL PRODUCTO Y SE EVALUA EN PORCENTAJE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P17" authorId="0" shapeId="0" xr:uid="{00000000-0006-0000-0100-000001000000}">
      <text>
        <r>
          <rPr>
            <b/>
            <sz val="9"/>
            <color indexed="81"/>
            <rFont val="Tahoma"/>
            <charset val="1"/>
          </rPr>
          <t>Windows User:</t>
        </r>
        <r>
          <rPr>
            <sz val="9"/>
            <color indexed="81"/>
            <rFont val="Tahoma"/>
            <charset val="1"/>
          </rPr>
          <t xml:space="preserve">
DEPENDE DEL AVANCE DEL PRODUCTO Y SE EVALUA EN PORCENTAJE
</t>
        </r>
      </text>
    </comment>
  </commentList>
</comments>
</file>

<file path=xl/sharedStrings.xml><?xml version="1.0" encoding="utf-8"?>
<sst xmlns="http://schemas.openxmlformats.org/spreadsheetml/2006/main" count="628" uniqueCount="246">
  <si>
    <t>F-PLA-07</t>
  </si>
  <si>
    <t xml:space="preserve"> 1 de 1</t>
  </si>
  <si>
    <t>POBLACIÓN</t>
  </si>
  <si>
    <t>ESTRATEGIA</t>
  </si>
  <si>
    <t>SECTOR</t>
  </si>
  <si>
    <t>PROGRAMA</t>
  </si>
  <si>
    <t>META PRODUCTO</t>
  </si>
  <si>
    <t>INDICADOR PRODUCTO</t>
  </si>
  <si>
    <t>PROYECTO</t>
  </si>
  <si>
    <t>FUENTE DE RECURSOS</t>
  </si>
  <si>
    <t>GENERO</t>
  </si>
  <si>
    <t>DISTRIBUCIÓN ETÁREA (EDAD)</t>
  </si>
  <si>
    <t xml:space="preserve">GRUPOS ÉTNICOS </t>
  </si>
  <si>
    <t xml:space="preserve">POBLACIÓN VULNERABLE </t>
  </si>
  <si>
    <t>TOTAL</t>
  </si>
  <si>
    <t>CONTRATOS</t>
  </si>
  <si>
    <t xml:space="preserve">FECHA DE INICIO </t>
  </si>
  <si>
    <t xml:space="preserve">FECHA DE TERMINACIÓN </t>
  </si>
  <si>
    <t xml:space="preserve">RESPONSABLE </t>
  </si>
  <si>
    <t>CODIGO</t>
  </si>
  <si>
    <t>NOMBRE</t>
  </si>
  <si>
    <t>CÓDIGO PDD</t>
  </si>
  <si>
    <t>PRODUCTO PDD</t>
  </si>
  <si>
    <t>CÓDIGO CATÁLOGO DE PRODUCTOS MGA</t>
  </si>
  <si>
    <t xml:space="preserve">PRODUCTO CATÁLOGO MGA </t>
  </si>
  <si>
    <t>INDICADOR PDD</t>
  </si>
  <si>
    <t>CÓDIGO CATALOGO DE INDICADORES MGA</t>
  </si>
  <si>
    <t xml:space="preserve">INDICADOR CATÁLOGO MGA </t>
  </si>
  <si>
    <t>CODIGO BPIN</t>
  </si>
  <si>
    <t xml:space="preserve">NOMBRE PROYECTO </t>
  </si>
  <si>
    <t>PESO DE LA META (%)</t>
  </si>
  <si>
    <t xml:space="preserve">OBJETIVO GENERAL DEL PROYECTO </t>
  </si>
  <si>
    <t xml:space="preserve">OBJETIVOS ESPECIFICOS </t>
  </si>
  <si>
    <t>ACTIVIDADES CUANTIFICADAS</t>
  </si>
  <si>
    <t xml:space="preserve">CODIGO </t>
  </si>
  <si>
    <t>MUJER</t>
  </si>
  <si>
    <t>HOMBRE</t>
  </si>
  <si>
    <t>Edad Escolar 
(0 - 14 años)</t>
  </si>
  <si>
    <t>Adolescencia
 (15 - 19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</si>
  <si>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</si>
  <si>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</si>
  <si>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</si>
  <si>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</si>
  <si>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</si>
  <si>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</si>
  <si>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</si>
  <si>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</si>
  <si>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</si>
  <si>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</si>
  <si>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 xml:space="preserve">No. DE 
CONTRATOS </t>
  </si>
  <si>
    <t>SUPERVISOR RESPONSABLE</t>
  </si>
  <si>
    <t>PROGRAMADA</t>
  </si>
  <si>
    <t>EJECUTADA</t>
  </si>
  <si>
    <t>OBLIGACIONES</t>
  </si>
  <si>
    <t>P</t>
  </si>
  <si>
    <t>E</t>
  </si>
  <si>
    <t>ND</t>
  </si>
  <si>
    <t>PAGOS</t>
  </si>
  <si>
    <t>FORMATO</t>
  </si>
  <si>
    <t>Código F-PLA-47</t>
  </si>
  <si>
    <t xml:space="preserve">Estado de Ejecución Metas y Proyectos
</t>
  </si>
  <si>
    <t>Página 1 de 1</t>
  </si>
  <si>
    <t>Proyecto</t>
  </si>
  <si>
    <t>Meta Producto</t>
  </si>
  <si>
    <t>Indicador</t>
  </si>
  <si>
    <t>Meta Física</t>
  </si>
  <si>
    <t>Imputación Presupuestal</t>
  </si>
  <si>
    <t>Presupuesto</t>
  </si>
  <si>
    <t>Observaciones avance cumplimiento de la meta</t>
  </si>
  <si>
    <t>BPIN</t>
  </si>
  <si>
    <t xml:space="preserve">Nombre </t>
  </si>
  <si>
    <t>Valor</t>
  </si>
  <si>
    <t>Código PDD</t>
  </si>
  <si>
    <t>Producto PDD</t>
  </si>
  <si>
    <t>Código Catálogo de Productos MGA</t>
  </si>
  <si>
    <t xml:space="preserve">Producto Catálogo MGA </t>
  </si>
  <si>
    <t>Indicador PDD</t>
  </si>
  <si>
    <t>Código Catálogo de Indicadores MGA</t>
  </si>
  <si>
    <t xml:space="preserve">Indicador Catálogo MGA </t>
  </si>
  <si>
    <t>Ejecutada Trimestre</t>
  </si>
  <si>
    <t>Semáforo Cumplimiento</t>
  </si>
  <si>
    <t>Nombre Fuente de Financiacion</t>
  </si>
  <si>
    <t>Código</t>
  </si>
  <si>
    <t>Compromisos</t>
  </si>
  <si>
    <t>Obligaciones</t>
  </si>
  <si>
    <t>Semáforo (Compromiso):</t>
  </si>
  <si>
    <t>(Compromiso/Ppto Definitivo)</t>
  </si>
  <si>
    <t>Elaborado por:</t>
  </si>
  <si>
    <t>Aprobado por:</t>
  </si>
  <si>
    <t>Cargo: Secretario de Despacho</t>
  </si>
  <si>
    <t>PRESUPUESTO</t>
  </si>
  <si>
    <t>COMPROMISOS</t>
  </si>
  <si>
    <t>Revisado por:</t>
  </si>
  <si>
    <t xml:space="preserve">Martha Elena Giraldo Ramírez </t>
  </si>
  <si>
    <t xml:space="preserve">Cargo: Directora Técnica </t>
  </si>
  <si>
    <t xml:space="preserve">Luis Alberto Rincón Quintero 
</t>
  </si>
  <si>
    <t xml:space="preserve">Tipología de Meta
Acumulada (Mantenimiento)
No Acumulada (Incremento) </t>
  </si>
  <si>
    <t xml:space="preserve">Sobresaliente  (80%  - 100%) </t>
  </si>
  <si>
    <t>Satisfactorio (70% - 79%)</t>
  </si>
  <si>
    <t xml:space="preserve">Medio (60%  - 69%) </t>
  </si>
  <si>
    <t xml:space="preserve">Bajo (40% - 59%) </t>
  </si>
  <si>
    <t>Crítico (0% - 39%)</t>
  </si>
  <si>
    <t>Saldo disponible por 
Comprometer
(Definitivo-compromisos)</t>
  </si>
  <si>
    <t>Certificados de Disponibilidad</t>
  </si>
  <si>
    <t>Saldo Disponible
(Definitivo-Certificados de Disponibilidad)</t>
  </si>
  <si>
    <t xml:space="preserve">
Periodo Administrativo</t>
  </si>
  <si>
    <t>202000363-0149</t>
  </si>
  <si>
    <t>Implementación del programa de seguridad vial en el Departamento del Quindío  "TU Y YO POR LA SEGURIDAD VIAL"</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</si>
  <si>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</si>
  <si>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</si>
  <si>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</si>
  <si>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</si>
  <si>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Otros recursos (Propios de  IDTQ)</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</si>
  <si>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</si>
  <si>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</si>
  <si>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</si>
  <si>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</si>
  <si>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</si>
  <si>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Documentos de planeación</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</si>
  <si>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</si>
  <si>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</si>
  <si>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</si>
  <si>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</si>
  <si>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</si>
  <si>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</si>
  <si>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Vigencia 2 (2021)</t>
  </si>
  <si>
    <t>Vigencia 1 (2020)</t>
  </si>
  <si>
    <t>Vigencia 4 (2023)</t>
  </si>
  <si>
    <t>Formulación y Documentación del programa de formación en normas de tránsito y fomento de cultura  de la seguridad en la vía.  inicio a la implementación parcial del mismo por medio campañas enducativas en las insituciones públicas del departamento, asi mismo en las instituciones educativas, orientadas al conocimiento de las normas de transito y la cultura en las vias. Asi mismo por medio de los operativos de control y supervision al transito se realizan campañas de promocion de la cultura vial. Con un alcance a la fecha de 415 personas capacitadas.</t>
  </si>
  <si>
    <t>Formulación y documentación del programa de control, prevencion y atencion del tránsito, en los municipios de la jurisdicción del IDTQ.  inicio a la implementaciónl del mismo. Con los puntos críticos de siniestralidad y control identificados, se programan de acuerdo al programa los operativos diarios de intervención por parte de los agentes de tránsito del ITQ, ejerciendo control permanente sobre las vias del departamento. Con un alcance del 100% de las situaciones de movilidad atendidas efectivamente.</t>
  </si>
  <si>
    <t>Formulación y documentación del programa de Señalización y demarcación en los municipios y vías de jurisdicción del IDTQ, inicio a la implementación  del mismo. a la fecha del mes de diciembre se realizaron los diseños para apoyar la implementacion del programa pequeññas grandes obras, asi mismo se ha apoyado con señalización en los  municipios de la jurisdiccion del IDTQ, en lineas de pare, sentidos viales y remarcación.</t>
  </si>
  <si>
    <t>En la vigencia 2020, a travez del Comité Departamental de Seguridad Vial del Quindío, se dió inicio a la Estrategia  de movilidad saludable segura y sosenible, por medio de la cual se articularán diferentes secretarias para su implementación. Dando la presentación inicial de ella la Secretaria de Salud Departamental del Quindio.</t>
  </si>
  <si>
    <t>Campañas de educación vial, y fomento de la cultura de respeto por las normas de tránsito para mejorar la movilidad y la seguridad en las vias. Fortalecimiento de las estrategias internas e interinstitucionales de seguridad en la via y la movilidad.
En la vigencia 2021 se ha dado acompañamiento con asesoría técnica especializada en la implementación de dicha estratégia. Espacios que han sido generados por la secretaría de salud departamental.</t>
  </si>
  <si>
    <t>Para la formulacion implementacion del programa de formacion cultural de la seguridad en la vía, se requiere la identificación de puntos criticos de accidentalidad, el conocimiento de las caracteristicas de movilidad del departamento y su señalizacion,
Con base en lo anterior se inicio el levantamiento de esta información, para asi  tener los insumos suficientes para desarrollar el programa, por lo que su estado actual es levantamiento de informacion previa.
Sin embargo el IDTQ, ha venido adelantando diversas actividades de formacion cultural de la seguridad en la via  en los Municipios de Salento, Filandia, Circasia, Montenegro, Buenavista, Cordoba, Pijao y Genova, actividades  tales como:
Se realizaron campañas de formación en normas de transito y cultura de la seguridad en la vía y la movilidad fluida en distintas zonas de la jurisdicción del IDTQ. Reforzada dicha labor con los operativos de control del transito en los que se realiza promocion de la seguridad vial.</t>
  </si>
  <si>
    <t>Para la formulacion e implementacion del Programa de control y atención del tránsito y el transporte  se requiere la identificación de puntos criticos de accidentalidad, el conocimiento de las caracteristicas de movilidad del departamento y su señalizacion.
Esta información se inicio a su levantamiento para tener los insumos suficientes para desarrollar el programa. por lo que su estado actual es levantamiento de informacion previa.
El IDTQ, adelanta de manera permanente actividades como operativos de control, supervicion y atencion al transito y el transporte, como parte de la implementacion de su plan estrategico Tu y yo juntos por la seguridad vial. En los Municipios de:
Salento, Filandia, Circasia, Montenegro, Buenavista, Cordoba, Pijao y Genova</t>
  </si>
  <si>
    <t>Para el diseño e implementacion del programa de señalizacion y demarcacion en los municipios y vias  de jurisdiccion del  Instituto Departamental de Transito del Quindío, se debera documentar el Programa de Señalización y demarcación vial, para lo cual desarrollo las siguinetes actividades:
Se realizo levantamiento previo del aforo y diagnostico de las condiciones de la señalizacion y la demarcación en las vias de su jurisdicción del IDTQ.</t>
  </si>
  <si>
    <t xml:space="preserve">Codigo:  </t>
  </si>
  <si>
    <t xml:space="preserve">F-PLA-06   </t>
  </si>
  <si>
    <t xml:space="preserve">Version: </t>
  </si>
  <si>
    <t xml:space="preserve">Fecha: </t>
  </si>
  <si>
    <t>Pagina:</t>
  </si>
  <si>
    <t xml:space="preserve">PLAN DE DESARROLLO DEPARTAMENTAL: </t>
  </si>
  <si>
    <t>META FISICA
PROGRAMADA</t>
  </si>
  <si>
    <t>VALOR ACTIVIDAD
(EN PESOS )</t>
  </si>
  <si>
    <t>RUBRO PRESUPUESTAL</t>
  </si>
  <si>
    <t>NOMBRE DEL GASTO CPC</t>
  </si>
  <si>
    <t>Edad Económicamente Activa (20-59 años)</t>
  </si>
  <si>
    <t>TOTALES</t>
  </si>
  <si>
    <t>Secretario Despacho</t>
  </si>
  <si>
    <t xml:space="preserve">Norma Consuelo Mantilla Quintero </t>
  </si>
  <si>
    <t xml:space="preserve">Sandra Patricia Diaz Ordoñez </t>
  </si>
  <si>
    <t>Luis Alberto Rincón Quintero</t>
  </si>
  <si>
    <t>Cargo: Profesional Universitario</t>
  </si>
  <si>
    <t>Cargo: Jefe de Oficina de Proyectos y Cooperación</t>
  </si>
  <si>
    <t>1 de 1</t>
  </si>
  <si>
    <t xml:space="preserve">PLAN DE DESARROLLO DEPARTAMENTAL </t>
  </si>
  <si>
    <t xml:space="preserve">FUENTE DE RECURSOS </t>
  </si>
  <si>
    <t>FECHA DE INICIO
(dd/mm/aaaa)</t>
  </si>
  <si>
    <t>FECHA DE TERMINACIÓN
(dd/mm/aaaa)</t>
  </si>
  <si>
    <t xml:space="preserve">NOMBRE </t>
  </si>
  <si>
    <t>META FISICA</t>
  </si>
  <si>
    <t>Norma Consulo Mantilla Quintero</t>
  </si>
  <si>
    <t>Martha Elena Giraldo Ramirez</t>
  </si>
  <si>
    <t>Luis Alberto Rincon Quintero</t>
  </si>
  <si>
    <t>Cargo: Directora Técnica</t>
  </si>
  <si>
    <t>Plan de Desarrollo Tu y Yo Somos Quindío</t>
  </si>
  <si>
    <t>Unidad Ejecutora Instituto Departamental de Transito del Quindío</t>
  </si>
  <si>
    <t>Territorio, Ambiente y Desarrollo Sostenible.</t>
  </si>
  <si>
    <t>Seguridad de Transporte. “Tú y yo seguros en la vía”.</t>
  </si>
  <si>
    <t>Disminuir el número de lesiones fatales por siniestros de tránsito, a través de la implementación de estrategias que permitan mejorar las condiciones de seguridad en las vías de los municipios de jurisdicción del Instituto Departamental de Tránsito del Quindío.</t>
  </si>
  <si>
    <t>Disminuir los riesgos de accidentes en las vías mediante la formulación e implementación de planes y programas de seguridad vial para el mejoramiento de las condiciones de vida de la población en la jurisdicción del I.D.T.Q</t>
  </si>
  <si>
    <t xml:space="preserve">Estrategia de movilidad saludable, segura y sostenible   implementada </t>
  </si>
  <si>
    <t>Programa de formación cultural  de la seguridad en la vía implementado.</t>
  </si>
  <si>
    <t>Programa de control y atención del tránsito y el transporte implementado</t>
  </si>
  <si>
    <t>Programa de Señalización y Demarcación en los municipios y vías de jurisdicción del IDTQ Implementado</t>
  </si>
  <si>
    <t>Servicios de la administración pública relacionados con el transporte y las comunicaciones - Servicio de promoción y difusión para la seguridad de transporte - Servicios para la comunidad, sociales y personales</t>
  </si>
  <si>
    <t>Servicios de la administración pública relacionados con el transporte y las comunicaciones - Servicio de educación informal en seguridad vial - Servicios para la comunidad, sociales y personales</t>
  </si>
  <si>
    <t>Servicios de la administración pública relacionados con el transporte y las comunicaciones - Documentos de planeación - Servicios para la comunidad, sociales y personales</t>
  </si>
  <si>
    <t xml:space="preserve">Servicios de la administración pública relacionados con el transporte y las comunicaciones - Vías con dispositivos de control y señalización - Servicios para la comunidad, sociales y personales </t>
  </si>
  <si>
    <t>A</t>
  </si>
  <si>
    <t>VALOR 
(EN PESOS )</t>
  </si>
  <si>
    <t>2.3.5.02.09.2409009.91134_1</t>
  </si>
  <si>
    <t>2.3.5.02.09.2409014.91134_1</t>
  </si>
  <si>
    <t>2.3.5.02.09.2409022.91134_1</t>
  </si>
  <si>
    <t>2.3.5.02.09.2409039.91134_1</t>
  </si>
  <si>
    <t>Transporte</t>
  </si>
  <si>
    <t>SEMAFORO CUMPLIMIENTO</t>
  </si>
  <si>
    <t>No.</t>
  </si>
  <si>
    <t>%</t>
  </si>
  <si>
    <t xml:space="preserve">Sobresaliente  (Entre 80%-100%) </t>
  </si>
  <si>
    <t>Satisfactorio (Entre 70% -79,99%)</t>
  </si>
  <si>
    <t>Medio (Entre 60%-69,99%)</t>
  </si>
  <si>
    <t>Bajo (Entre 40% - 59,99%)</t>
  </si>
  <si>
    <t>Critico (Entre 0% - 39,99%)</t>
  </si>
  <si>
    <t xml:space="preserve">TOTAL </t>
  </si>
  <si>
    <t>Versión: 07</t>
  </si>
  <si>
    <t>Fecha: 01/06/2022</t>
  </si>
  <si>
    <t>Reprogramada Vigencia (AAAA)</t>
  </si>
  <si>
    <t>Total Vigencia (AAAA)</t>
  </si>
  <si>
    <t>REPROGRAMADA VIGENCIA</t>
  </si>
  <si>
    <t>TOTAL VIGENCIA</t>
  </si>
  <si>
    <t>Código F-PLA-39</t>
  </si>
  <si>
    <t>INVERSIÓN ENTES TERRITORIALES</t>
  </si>
  <si>
    <t>Version: 01</t>
  </si>
  <si>
    <t xml:space="preserve">PROYECTO </t>
  </si>
  <si>
    <t xml:space="preserve">DESCRIPCIÓN DE LA OBRA FISICA , PROGRAMA Y/O ACTIVIDAD </t>
  </si>
  <si>
    <t xml:space="preserve">MUNICIPIOS </t>
  </si>
  <si>
    <t xml:space="preserve"> ARMENIA </t>
  </si>
  <si>
    <t xml:space="preserve">BUENAVISTA </t>
  </si>
  <si>
    <t xml:space="preserve">CALARCA </t>
  </si>
  <si>
    <t xml:space="preserve">CIRCASIA </t>
  </si>
  <si>
    <t xml:space="preserve">CORDOBA </t>
  </si>
  <si>
    <t xml:space="preserve">FILANDIA </t>
  </si>
  <si>
    <t xml:space="preserve">GENOVA </t>
  </si>
  <si>
    <t xml:space="preserve">TEBAIDA </t>
  </si>
  <si>
    <t xml:space="preserve">MONTENEGRO </t>
  </si>
  <si>
    <t xml:space="preserve">PIJAO </t>
  </si>
  <si>
    <t xml:space="preserve">QUIMBAYA </t>
  </si>
  <si>
    <t xml:space="preserve">SALENTO </t>
  </si>
  <si>
    <t>IDTQ</t>
  </si>
  <si>
    <t>Raul Augusto Perez Ospina</t>
  </si>
  <si>
    <t>202000363-0149</t>
  </si>
  <si>
    <t>Implementación del programa de seguridad vial en el Departamento del Quindío  "TU Y YO POR LA SEGURIDAD VIAL</t>
  </si>
  <si>
    <t>Jairo Alonso Escandón Gonzalez</t>
  </si>
  <si>
    <t>JAIRO ALONSO ESCANDON GONZALEZ</t>
  </si>
  <si>
    <t>Seguimiento Plan de Acción
Plan de Desarrollo 2020-2023 "Tú y yo somos Quindío"
Instituto Departamental de Trámsito del Quindío - IDTQ
A 31 DE DICIEMBRE de 2022</t>
  </si>
  <si>
    <t xml:space="preserve"> </t>
  </si>
  <si>
    <t>Definitivo</t>
  </si>
  <si>
    <t xml:space="preserve">Vigencia 3 (2022)  </t>
  </si>
  <si>
    <t>Se formuló e implementó la Estrategia de movilidad saludable, segura y sostenible por parte del Instituto Departamental de Transito del Quindío. Con el acompañamiento y el aporte tecnico de las acciones de la Secretaría de  Salud.  Realizando las siguientes actividades de educación y formación a los  diferentes actores viales e Instituciones Educativas  y   el desarrollo de acciones de   control al transito y señalización.</t>
  </si>
  <si>
    <t xml:space="preserve">Se implementó el Programa de formación cultural  de la seguridad en la víal , con el desarrollo de las siguientes actividades: 
1. Capacitación de motociclistas en via, en normatividad y cultura vial  en los municipios de Montenegro, Salento y Circasia.                                                                                                                                                                                                                                                                                               2. Capcitación en moto destrezas,  al personal  de los municipios donde el IDTQ tiene  las competencias,  donde se practicaron habilidades y destrezas para la conduccion de motos.                                                                                                                                                                          3. Capacitación a consorcios y contratistas en desarrollos de normatividad, seguridad vial, PESV, en las instalaciones del IDTQ.                                                                                                                                                                                                                                                                                           4. Reunión de socialización para la consecución de recursos de la estrategia de movilidad segura y sostenible con la secretaria de salud departamental.                                                                                                                                                                                                                                                       5. Reunión secretaria de salud Departamental relacionada con la implementación del programa y división de roles y responsabilidades.                                                                                                                                                                                                                                                                                                                                                                                                                                                                                                                   6. Acompañamiento a contratistas para la implementación de pequeñas grades obras, en los municipios de Circasia, Montenegro, Filandia.                                                                                                                                                                                                                                                                7. Soporte en  la señalización para los puntos de derrumbes en la via.   </t>
  </si>
  <si>
    <t>Se implemento el  Programa de control y atención del tránsito y en transporte   en las vias de jurisdicción del IDTQ , fortaleciendo la acción de la movilidad y seguridad vial a través de operativos con enfoque especial en : cumplimiento de la normatividad de transito, velocidad e informalidad</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</si>
  <si>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1"/>
        <rFont val="Arial"/>
        <family val="2"/>
      </rPr>
      <t xml:space="preserve">CIRCASIA: </t>
    </r>
    <r>
      <rPr>
        <sz val="11"/>
        <rFont val="Arial"/>
        <family val="2"/>
      </rPr>
      <t xml:space="preserve">168 SEÑALES EN METRO CUADRADO ( PARE, PROHIBIDO PARQUEAR, DEMARCACIÓN ZONA ESCOLAR  ETC)
124 METROS LINEALES ( LINEAS DE BORDE DE CALLE)
                                                                                                                                                                                                                                                                                                                                                                                                                                                                                                                                            </t>
    </r>
    <r>
      <rPr>
        <b/>
        <sz val="11"/>
        <rFont val="Arial"/>
        <family val="2"/>
      </rPr>
      <t xml:space="preserve">SALENTO: </t>
    </r>
    <r>
      <rPr>
        <sz val="11"/>
        <rFont val="Arial"/>
        <family val="2"/>
      </rPr>
      <t xml:space="preserve">88 SEÑALES EN METRO CUADRADO( PARE, PROHIBIDO PARQUEAR, DEMARCACIÓN ZONA ESCOLAR  ETC)
</t>
    </r>
    <r>
      <rPr>
        <b/>
        <sz val="11"/>
        <rFont val="Arial"/>
        <family val="2"/>
      </rPr>
      <t>CÓRDOBA:</t>
    </r>
    <r>
      <rPr>
        <sz val="11"/>
        <rFont val="Arial"/>
        <family val="2"/>
      </rPr>
      <t xml:space="preserve"> 79 SEÑALES EN METRO CUADRADO( PARE, PROHIBIDO PARQUEAR, DEMARCACIÓN ZONA ESCOLAR  ETC)
</t>
    </r>
    <r>
      <rPr>
        <b/>
        <sz val="11"/>
        <rFont val="Arial"/>
        <family val="2"/>
      </rPr>
      <t>RIO VERDE:</t>
    </r>
    <r>
      <rPr>
        <sz val="11"/>
        <rFont val="Arial"/>
        <family val="2"/>
      </rPr>
      <t xml:space="preserve"> 64 SEÑALES EN METRO CUADRADO( PARE, PROHIBIDO PARQUEAR, DEMARCACIÓN ZONA ESCOLAR  ETC)
</t>
    </r>
    <r>
      <rPr>
        <b/>
        <sz val="11"/>
        <rFont val="Arial"/>
        <family val="2"/>
      </rPr>
      <t>PIJAO:</t>
    </r>
    <r>
      <rPr>
        <sz val="11"/>
        <rFont val="Arial"/>
        <family val="2"/>
      </rPr>
      <t xml:space="preserve"> 28 SEÑALES EN METRO CUADRADO( PARE, PROHIBIDO PARQUEAR, DEMARCACIÓN ZONA ESCOLAR  ETC)
 </t>
    </r>
  </si>
  <si>
    <t>Formular e Implementar un programa de control, prevención y atención del tránsito y el transporte en los municipios y vías de jurisdicción del IDTQ.</t>
  </si>
  <si>
    <t>Programada Vigencia (2023)</t>
  </si>
  <si>
    <t>A 31 de MARZO de 2023</t>
  </si>
  <si>
    <t>PROGRAMACIÓN PLAN DE ACCIÓN 
Instituto Departamental de Transito del Quindío
FECHA 31 DE MARZO de 2023</t>
  </si>
  <si>
    <t>Se formuló e implementó la Estrategia de movilidad saludable, segura y sostenible por parte del Instituto Departamental de Transito del Quindío. Con el acompañamiento y el aporte tecnico de las acciones de la Secretaría de  Salud.  Realizando  actividades de educación y formación a los  difirentes instituciones educativas del Departamento del Quindio  y socializacion del Plan Estrategico de Seguridad Vial en el Municipio de Corboba, donde se entrego la cartilla sobre educacion en normas de Transito.</t>
  </si>
  <si>
    <t>Se ejecuto el  Programa de control y atención de tránsito y  transporte   en los Municipios de Salento, Filandia, Circasia y Montenegro, fortaleciendo la acción de la movilidad y seguridad vial a través de operativos con enfoque especial en : cumplimiento de la normatividad de transito, control de velocidad y Transporte informal en el departamento del Quindio.</t>
  </si>
  <si>
    <t xml:space="preserve">Se implementó el Programa de formación cultural  de la seguridad en la víal , con el desarrollo de las siguientes actividades: 
1. Capacitación de motociclistas en via, en normatividad y cultura vial  en los municipios de Montenegro, Salento, Circasia y Filandia.                                                                                                                                                                                                                                                                                               2. Capcitación y sensibilizacion en moto destrezas,  al personal  de los municipios donde el IDTQ tiene  las competencias,  donde se practicaron habilidades y destrezas para la conduccion de motos.                                                                                                                                                                          3. Capacitación a Docentes y Directivas en desarrollo de normatividad, seguridad vial, PESV, en la Institucion educativa Jesus Maria Cordoba del municipio de Cordoba .                                                                                                                                                                                                                                                                                           4. Reunión de socialización para la consecución de recursos de la estrategia de movilidad segura y sostenible con la secretaria de salud departamental.                                                                                                                                                                                                                                                       5. Reunión secretaria de salud Departamental relacionada con la implementación del programa y división de roles y responsabilidades.                                                                                                                                                                                                                                                                                                                                                                                                                                                                                                                                                                                                                                                                                                                                                                                  6. Soporte en  la señalización para los puntos de derrumbes en la via.   </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</si>
  <si>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1"/>
        <rFont val="Arial"/>
        <family val="2"/>
      </rPr>
      <t xml:space="preserve">CIRCASIA: </t>
    </r>
    <r>
      <rPr>
        <sz val="11"/>
        <rFont val="Arial"/>
        <family val="2"/>
      </rPr>
      <t xml:space="preserve">28 SEÑALES EN METRO CUADRADO 199,37 MTS2 ( PARE, PROHIBIDO PARQUEAR, DEMARCACIÓN ZONA PEATONAL, REDUCTORES VIRTUALES Y LINEAS DE PARE  ETC)
                                                                                                                                                                                                                                                                                                                                                                                                                                                                                                                                            </t>
    </r>
    <r>
      <rPr>
        <b/>
        <sz val="11"/>
        <rFont val="Arial"/>
        <family val="2"/>
      </rPr>
      <t xml:space="preserve">SALENTO: </t>
    </r>
    <r>
      <rPr>
        <sz val="11"/>
        <rFont val="Arial"/>
        <family val="2"/>
      </rPr>
      <t xml:space="preserve">9 SEÑALES EN METRO CUADRADO 20,34 MTS2( PARE, PROHIBIDO PARQUEAR, DEMARCACIÓN ZONA OFICIAL  ETC)
</t>
    </r>
    <r>
      <rPr>
        <b/>
        <sz val="11"/>
        <rFont val="Arial"/>
        <family val="2"/>
      </rPr>
      <t>FILANDIA:</t>
    </r>
    <r>
      <rPr>
        <sz val="11"/>
        <rFont val="Arial"/>
        <family val="2"/>
      </rPr>
      <t xml:space="preserve"> 10 SEÑALES EN METRO CUADRADO 111,35 MTS2( PARE, PROHIBIDO PARQUEAR, REDUCTORES VIRTUALES,LINEAS DE PARE,  ETC). Y 2000 METROS LINEALES
</t>
    </r>
    <r>
      <rPr>
        <b/>
        <sz val="11"/>
        <rFont val="Arial"/>
        <family val="2"/>
      </rPr>
      <t>BUENA VISTA:</t>
    </r>
    <r>
      <rPr>
        <sz val="11"/>
        <rFont val="Arial"/>
        <family val="2"/>
      </rPr>
      <t xml:space="preserve"> 5 SEÑALES EN METRO CUADRADO 51,6 MTS 2( PARE, LINEAS REDUCTORAS DE VELOCIDAD, REDUCTORES VIRTUALES  ETC)
 </t>
    </r>
  </si>
  <si>
    <t>A 30 de JUNIO de 2023</t>
  </si>
  <si>
    <r>
      <t xml:space="preserve">Contando con el Programa de señalización y demarcación debidamente formulado y adoptado por parte de la entidad, se han realizado aplicación e implementación de la señalizacion horizontal de la siguiente manera.
En la intervención  se ha realizado señalizacion horizontal, en los cascos urbanos de los municipios:
</t>
    </r>
    <r>
      <rPr>
        <b/>
        <sz val="11"/>
        <rFont val="Arial"/>
        <family val="2"/>
      </rPr>
      <t>CIRCASIA: 3</t>
    </r>
    <r>
      <rPr>
        <sz val="11"/>
        <rFont val="Arial"/>
        <family val="2"/>
      </rPr>
      <t xml:space="preserve"> SEÑALES EN METRO CUADRADO, TEXTOS DE PARE, 5 FLECHAS DE GIRO Y 4 LINEAS DE PARE. TOTAL 72 MTS2. 
                                                                                                                                                                                                                                                                                                                                                                                                                                                                                                                                            </t>
    </r>
    <r>
      <rPr>
        <b/>
        <sz val="11"/>
        <rFont val="Arial"/>
        <family val="2"/>
      </rPr>
      <t>SALENTO: 1</t>
    </r>
    <r>
      <rPr>
        <sz val="11"/>
        <rFont val="Arial"/>
        <family val="2"/>
      </rPr>
      <t xml:space="preserve"> TEXTO ZONA OFICIAL SEÑALES EN METROS CUADRADOS TOTAL 4 METROS CUADRADOS
 200 METROS LINEALES DE PARQUEO
</t>
    </r>
    <r>
      <rPr>
        <b/>
        <sz val="11"/>
        <rFont val="Arial"/>
        <family val="2"/>
      </rPr>
      <t>PUEBLO TAPAO:</t>
    </r>
    <r>
      <rPr>
        <sz val="11"/>
        <rFont val="Arial"/>
        <family val="2"/>
      </rPr>
      <t xml:space="preserve"> 5 SEÑALES EN METRO CUADRADO RESALTOS. TOTAL 120 METROS CUADRADOS
</t>
    </r>
    <r>
      <rPr>
        <b/>
        <sz val="11"/>
        <rFont val="Arial"/>
        <family val="2"/>
      </rPr>
      <t>HOJAS ANCHAS:</t>
    </r>
    <r>
      <rPr>
        <sz val="11"/>
        <rFont val="Arial"/>
        <family val="2"/>
      </rPr>
      <t xml:space="preserve"> 2 SEÑALES EN METRO CUADRADO RESALTOS TOTAL 48 METROS CUADRADOS
</t>
    </r>
    <r>
      <rPr>
        <b/>
        <sz val="11"/>
        <rFont val="Arial"/>
        <family val="2"/>
      </rPr>
      <t>TOTALES:</t>
    </r>
    <r>
      <rPr>
        <sz val="11"/>
        <rFont val="Arial"/>
        <family val="2"/>
      </rPr>
      <t xml:space="preserve">  244 METROS CUADRADOS. 200 METROS LINEALES</t>
    </r>
  </si>
  <si>
    <t xml:space="preserve">Se formuló e implementó la Estrategia de movilidad saludable, segura y sostenible por parte del Instituto Departamental de Transito del Quindío, realizando  actividades de educación y formación a los  difirentes instituciones educativas, Institución Educativa San Jose del municipio de Circasia, Instituto Pijao y  Colegio José María Cordoba, de Cordoba. donde se había presupuestado $7.000,000, ejecutandose en un 100%, para el segundo trimestre </t>
  </si>
  <si>
    <t>Se implementó el Programa de formación cultural  de la seguridad en la víal , con el desarrollo de las siguientes actividades: 
1. Capacitación de motociclistas en via, en normatividad y cultura vial  en los municipios de Montenegro, Pijao, Circasia y Buena Vista.                                                                                                                                                                                                                                                                                               2. Capcitación y sensibilizacion en el uso del Casco para moto,  a conductores  de los municipios de Circasia, Montenegro, Cordoba, Genova, Pijao, Buenavista, Salento y Filandia donde el IDTQ tiene  las competencias,  donde se practicaron habilidades y destrezas para la conduccion de motos.                                                                                                                                                                          .                                                                                                                                                                                                                                                                                                                                                                                                                                                                                                                                                                                                                                                                                                                                                                                                                                                                                                                                                                                                                                                                                                                                                                                                                                                                                                                           3. Soporte en  la señalización para los puntos de derrumbes en la via a Barragan y Genova   Para dicha actividad de conto con un presupuesto de $ 34,125,000, donde se ejcuto al 100% durante el segundo trimestre</t>
  </si>
  <si>
    <t>Se ejecuto el  Programa de control y atención de tránsito y  transporte   en los Municipios de Salento, Filandia, Circasia y Montenegro, fortaleciendo la acción de la movilidad y seguridad vial a través de operativos con enfoque especial en : cumplimiento de la normatividad de transito, control de velocidad y Transporte informal en el departamento del Quindio, donde se realizaron 125 controles.El IDTQ, adelanta de manera permanente actividades como operativos de control, supervicion y atencion al transito y el transporte, como parte de la implementacion de su plan estrategico Tu y yo juntos por la seguridad vial. En los Municipios de:
Salento, Filandia, Circasia, Montenegro, Buenavista, Cordoba, Pijao y Genova. Para lo cual se Benefició a 557 personas en campañas educativas sobre normas de tránsito, en los municipios de ingerencia del IDTQ.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</si>
</sst>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quot;$&quot;\ * #,##0.00_);_(&quot;$&quot;\ * \(#,##0.00\);_(&quot;$&quot;\ * &quot;-&quot;??_);_(@_)"/>
    <numFmt numFmtId="165" formatCode="_(* #,##0.00_);_(* \(#,##0.00\);_(* &quot;-&quot;??_);_(@_)"/>
    <numFmt numFmtId="166" formatCode="_(&quot;$&quot;\ * #,##0_);_(&quot;$&quot;\ * \(#,##0\);_(&quot;$&quot;\ * &quot;-&quot;??_);_(@_)"/>
    <numFmt numFmtId="167" formatCode="&quot;$&quot;\ #,##0"/>
    <numFmt numFmtId="168" formatCode="[$-40A]mmm\-yy"/>
    <numFmt numFmtId="169" formatCode="00"/>
    <numFmt numFmtId="170" formatCode="0.0"/>
    <numFmt numFmtId="171" formatCode="dd/mm/yyyy;@"/>
    <numFmt numFmtId="172" formatCode="dd/mm/yy;@"/>
    <numFmt numFmtId="173" formatCode="_([$$-240A]\ * #,##0.00_);_([$$-240A]\ * \(#,##0.00\);_([$$-240A]\ * &quot;-&quot;??_);_(@_)"/>
    <numFmt numFmtId="174" formatCode="#,##0.000"/>
  </numFmts>
  <fonts count="41" x14ac:knownFonts="1">
    <font>
      <sz val="11"/>
      <name val="Calibri"/>
    </font>
    <font>
      <sz val="12"/>
      <color rgb="FF000000"/>
      <name val="Arial"/>
    </font>
    <font>
      <b/>
      <sz val="12"/>
      <name val="Arial"/>
    </font>
    <font>
      <sz val="12"/>
      <name val="Arial"/>
    </font>
    <font>
      <b/>
      <sz val="14"/>
      <name val="Arial"/>
    </font>
    <font>
      <sz val="12"/>
      <color rgb="FFFF0000"/>
      <name val="Arial"/>
    </font>
    <font>
      <sz val="12"/>
      <color rgb="FF36363D"/>
      <name val="Arial"/>
    </font>
    <font>
      <b/>
      <sz val="12"/>
      <color rgb="FF36363D"/>
      <name val="Arial"/>
    </font>
    <font>
      <b/>
      <sz val="12"/>
      <color rgb="FF000000"/>
      <name val="Arial"/>
    </font>
    <font>
      <b/>
      <sz val="10"/>
      <name val="Arial"/>
    </font>
    <font>
      <sz val="10"/>
      <name val="Arial"/>
    </font>
    <font>
      <b/>
      <sz val="12"/>
      <color rgb="FFFFFFFF"/>
      <name val="Arial"/>
    </font>
    <font>
      <sz val="12"/>
      <color rgb="FF000000"/>
      <name val="Arial"/>
    </font>
    <font>
      <sz val="11"/>
      <color rgb="FF000000"/>
      <name val="Arial"/>
    </font>
    <font>
      <b/>
      <sz val="11"/>
      <color rgb="FF000000"/>
      <name val="Arial"/>
    </font>
    <font>
      <b/>
      <sz val="12"/>
      <color rgb="FF000000"/>
      <name val="Arial"/>
    </font>
    <font>
      <b/>
      <sz val="10"/>
      <color rgb="FF000000"/>
      <name val="Arial"/>
    </font>
    <font>
      <b/>
      <sz val="14"/>
      <color rgb="FF000000"/>
      <name val="Arial"/>
    </font>
    <font>
      <sz val="10"/>
      <color rgb="FF000000"/>
      <name val="Arial"/>
    </font>
    <font>
      <b/>
      <sz val="11"/>
      <name val="Arial"/>
    </font>
    <font>
      <sz val="12"/>
      <color indexed="8"/>
      <name val="Arial"/>
    </font>
    <font>
      <sz val="11"/>
      <color rgb="FFFF0000"/>
      <name val="Arial"/>
    </font>
    <font>
      <b/>
      <sz val="10"/>
      <color rgb="FF000000"/>
      <name val="Arial"/>
    </font>
    <font>
      <sz val="10"/>
      <color rgb="FF000000"/>
      <name val="Arial"/>
    </font>
    <font>
      <b/>
      <sz val="10"/>
      <color indexed="8"/>
      <name val="Arial"/>
    </font>
    <font>
      <b/>
      <sz val="11"/>
      <color rgb="FF000000"/>
      <name val="Arial"/>
    </font>
    <font>
      <sz val="11"/>
      <color rgb="FF000000"/>
      <name val="Calibri"/>
    </font>
    <font>
      <sz val="11"/>
      <color rgb="FF000000"/>
      <name val="Calibri"/>
    </font>
    <font>
      <sz val="11"/>
      <color indexed="8"/>
      <name val="Calibri"/>
    </font>
    <font>
      <b/>
      <sz val="11"/>
      <color rgb="FF6F6F6E"/>
      <name val="Calibri"/>
    </font>
    <font>
      <sz val="11"/>
      <color rgb="FF000000"/>
      <name val="Arial"/>
    </font>
    <font>
      <sz val="11"/>
      <color rgb="FF000000"/>
      <name val="Arial"/>
      <family val="2"/>
    </font>
    <font>
      <sz val="11"/>
      <color rgb="FFFF0000"/>
      <name val="Arial"/>
      <family val="2"/>
    </font>
    <font>
      <sz val="11"/>
      <name val="Arial"/>
      <family val="2"/>
    </font>
    <font>
      <b/>
      <sz val="12"/>
      <name val="Arial"/>
      <family val="2"/>
    </font>
    <font>
      <b/>
      <sz val="11"/>
      <name val="Arial"/>
      <family val="2"/>
    </font>
    <font>
      <sz val="12"/>
      <name val="Arial"/>
      <family val="2"/>
    </font>
    <font>
      <sz val="11"/>
      <color theme="1"/>
      <name val="Arial"/>
      <family val="2"/>
    </font>
    <font>
      <sz val="9"/>
      <color indexed="81"/>
      <name val="Tahoma"/>
      <charset val="1"/>
    </font>
    <font>
      <b/>
      <sz val="9"/>
      <color indexed="81"/>
      <name val="Tahoma"/>
      <charset val="1"/>
    </font>
    <font>
      <b/>
      <sz val="14"/>
      <name val="Arial"/>
      <family val="2"/>
    </font>
  </fonts>
  <fills count="28">
    <fill>
      <patternFill patternType="none"/>
    </fill>
    <fill>
      <patternFill patternType="gray125"/>
    </fill>
    <fill>
      <patternFill patternType="solid">
        <fgColor rgb="FFFFFFFF"/>
        <bgColor indexed="64"/>
      </patternFill>
    </fill>
    <fill>
      <patternFill patternType="solid">
        <fgColor rgb="FFBED7EE"/>
        <bgColor indexed="64"/>
      </patternFill>
    </fill>
    <fill>
      <patternFill patternType="solid">
        <fgColor rgb="FF0070C0"/>
        <bgColor indexed="64"/>
      </patternFill>
    </fill>
    <fill>
      <patternFill patternType="solid">
        <fgColor rgb="FF548235"/>
        <bgColor indexed="64"/>
      </patternFill>
    </fill>
    <fill>
      <patternFill patternType="solid">
        <fgColor rgb="FFA8D08E"/>
        <bgColor indexed="64"/>
      </patternFill>
    </fill>
    <fill>
      <patternFill patternType="solid">
        <fgColor rgb="FFB4C7E7"/>
        <bgColor indexed="64"/>
      </patternFill>
    </fill>
    <fill>
      <patternFill patternType="solid">
        <fgColor rgb="FFC5E0B3"/>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FFFFF"/>
        <bgColor rgb="FF000000"/>
      </patternFill>
    </fill>
    <fill>
      <patternFill patternType="solid">
        <fgColor rgb="FFB4C6E7"/>
        <bgColor rgb="FF000000"/>
      </patternFill>
    </fill>
    <fill>
      <patternFill patternType="solid">
        <fgColor rgb="FFDBDBDB"/>
        <bgColor rgb="FF000000"/>
      </patternFill>
    </fill>
    <fill>
      <patternFill patternType="solid">
        <fgColor rgb="FFDBDBDB"/>
        <bgColor indexed="64"/>
      </patternFill>
    </fill>
    <fill>
      <patternFill patternType="solid">
        <fgColor rgb="FFD9D9D9"/>
        <bgColor rgb="FF000000"/>
      </patternFill>
    </fill>
    <fill>
      <patternFill patternType="solid">
        <fgColor rgb="FFECECEC"/>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5"/>
        <bgColor rgb="FF000000"/>
      </patternFill>
    </fill>
    <fill>
      <patternFill patternType="solid">
        <fgColor theme="5"/>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39997558519241921"/>
        <bgColor rgb="FF000000"/>
      </patternFill>
    </fill>
    <fill>
      <patternFill patternType="solid">
        <fgColor theme="9" tint="0.39997558519241921"/>
        <bgColor rgb="FFFFFFFF"/>
      </patternFill>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522B57"/>
      </left>
      <right style="thin">
        <color rgb="FF522B57"/>
      </right>
      <top style="thin">
        <color rgb="FF522B57"/>
      </top>
      <bottom style="thin">
        <color rgb="FF522B57"/>
      </bottom>
      <diagonal/>
    </border>
  </borders>
  <cellStyleXfs count="11">
    <xf numFmtId="0" fontId="0" fillId="0" borderId="0">
      <alignment vertical="center"/>
    </xf>
    <xf numFmtId="164" fontId="27" fillId="0" borderId="0">
      <alignment vertical="top"/>
      <protection locked="0"/>
    </xf>
    <xf numFmtId="9" fontId="28" fillId="0" borderId="0">
      <alignment vertical="top"/>
      <protection locked="0"/>
    </xf>
    <xf numFmtId="173" fontId="29" fillId="19" borderId="66">
      <protection locked="0"/>
    </xf>
    <xf numFmtId="43" fontId="27" fillId="0" borderId="0">
      <alignment vertical="top"/>
      <protection locked="0"/>
    </xf>
    <xf numFmtId="165" fontId="28" fillId="0" borderId="0">
      <alignment vertical="top"/>
      <protection locked="0"/>
    </xf>
    <xf numFmtId="9" fontId="27" fillId="0" borderId="0">
      <alignment vertical="top"/>
      <protection locked="0"/>
    </xf>
    <xf numFmtId="9" fontId="27" fillId="0" borderId="0">
      <alignment vertical="top"/>
      <protection locked="0"/>
    </xf>
    <xf numFmtId="0" fontId="30" fillId="0" borderId="0">
      <protection locked="0"/>
    </xf>
    <xf numFmtId="0" fontId="30" fillId="0" borderId="0">
      <protection locked="0"/>
    </xf>
    <xf numFmtId="165" fontId="27" fillId="0" borderId="0">
      <alignment vertical="top"/>
      <protection locked="0"/>
    </xf>
  </cellStyleXfs>
  <cellXfs count="512">
    <xf numFmtId="0" fontId="0" fillId="0" borderId="0" xfId="0">
      <alignment vertical="center"/>
    </xf>
    <xf numFmtId="0" fontId="1" fillId="0" borderId="0" xfId="0" applyFont="1" applyAlignment="1"/>
    <xf numFmtId="166" fontId="1" fillId="0" borderId="0" xfId="1" applyNumberFormat="1" applyFont="1" applyAlignment="1" applyProtection="1"/>
    <xf numFmtId="0" fontId="1" fillId="0" borderId="6" xfId="0" applyFont="1" applyBorder="1" applyAlignment="1">
      <alignment horizontal="center" vertical="center" wrapText="1"/>
    </xf>
    <xf numFmtId="0" fontId="1" fillId="0" borderId="7" xfId="0" applyFont="1" applyBorder="1" applyAlignment="1"/>
    <xf numFmtId="0" fontId="1" fillId="0" borderId="8" xfId="0" applyFont="1" applyBorder="1" applyAlignment="1"/>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4" fillId="0" borderId="9" xfId="0" applyFont="1" applyBorder="1" applyAlignment="1">
      <alignment horizontal="justify" vertical="center" wrapText="1"/>
    </xf>
    <xf numFmtId="167" fontId="5" fillId="0" borderId="9" xfId="0" applyNumberFormat="1" applyFont="1" applyBorder="1" applyAlignment="1">
      <alignment horizontal="right" vertical="center"/>
    </xf>
    <xf numFmtId="167" fontId="7" fillId="0" borderId="9" xfId="0" applyNumberFormat="1" applyFont="1" applyBorder="1" applyAlignment="1">
      <alignment horizontal="right" vertical="center"/>
    </xf>
    <xf numFmtId="166" fontId="1" fillId="0" borderId="0" xfId="0" applyNumberFormat="1" applyFont="1" applyAlignment="1"/>
    <xf numFmtId="0" fontId="1" fillId="0" borderId="11" xfId="0" applyFont="1" applyBorder="1" applyAlignment="1"/>
    <xf numFmtId="0" fontId="1" fillId="0" borderId="13" xfId="0" applyFont="1" applyBorder="1" applyAlignment="1"/>
    <xf numFmtId="0" fontId="8" fillId="0" borderId="14" xfId="0" applyFont="1" applyBorder="1" applyAlignment="1">
      <alignment horizontal="center" vertical="center"/>
    </xf>
    <xf numFmtId="3" fontId="2" fillId="0" borderId="9" xfId="0" applyNumberFormat="1" applyFont="1" applyBorder="1" applyAlignment="1">
      <alignment horizontal="right" vertical="center"/>
    </xf>
    <xf numFmtId="4" fontId="1" fillId="0" borderId="0" xfId="0" applyNumberFormat="1" applyFont="1" applyAlignment="1"/>
    <xf numFmtId="0" fontId="3" fillId="0" borderId="0" xfId="0" applyFont="1" applyAlignment="1" applyProtection="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justify"/>
      <protection locked="0"/>
    </xf>
    <xf numFmtId="0" fontId="3" fillId="0" borderId="0" xfId="0" applyFont="1" applyAlignment="1" applyProtection="1">
      <alignment horizontal="center"/>
      <protection locked="0"/>
    </xf>
    <xf numFmtId="9" fontId="3" fillId="0" borderId="0" xfId="2" applyFont="1" applyAlignment="1">
      <alignment horizontal="right"/>
      <protection locked="0"/>
    </xf>
    <xf numFmtId="3" fontId="3" fillId="0" borderId="0" xfId="0" applyNumberFormat="1" applyFont="1" applyAlignment="1" applyProtection="1">
      <alignment horizontal="right"/>
      <protection locked="0"/>
    </xf>
    <xf numFmtId="3" fontId="3" fillId="0" borderId="0" xfId="0" applyNumberFormat="1" applyFont="1" applyAlignment="1" applyProtection="1">
      <alignment horizontal="right" vertical="center"/>
      <protection locked="0"/>
    </xf>
    <xf numFmtId="9" fontId="3" fillId="0" borderId="0" xfId="2" applyFont="1" applyAlignment="1">
      <protection locked="0"/>
    </xf>
    <xf numFmtId="0" fontId="9" fillId="2" borderId="9" xfId="0" applyFont="1" applyFill="1" applyBorder="1" applyAlignment="1">
      <alignment horizontal="center" vertical="center"/>
    </xf>
    <xf numFmtId="0" fontId="10" fillId="0" borderId="9" xfId="0" applyFont="1" applyBorder="1" applyAlignment="1">
      <alignment horizontal="left" vertical="center"/>
    </xf>
    <xf numFmtId="0" fontId="2" fillId="8" borderId="35" xfId="0" applyFont="1" applyFill="1" applyBorder="1" applyAlignment="1" applyProtection="1">
      <alignment horizontal="center" vertical="center" wrapText="1"/>
      <protection locked="0"/>
    </xf>
    <xf numFmtId="0" fontId="2" fillId="8" borderId="25" xfId="0" applyFont="1" applyFill="1" applyBorder="1" applyAlignment="1" applyProtection="1">
      <alignment horizontal="center" vertical="center" wrapText="1"/>
      <protection locked="0"/>
    </xf>
    <xf numFmtId="0" fontId="2" fillId="9" borderId="40" xfId="0" applyFont="1" applyFill="1" applyBorder="1" applyAlignment="1" applyProtection="1">
      <alignment horizontal="center" vertical="center" wrapText="1"/>
      <protection locked="0"/>
    </xf>
    <xf numFmtId="0" fontId="2" fillId="10" borderId="40" xfId="0" applyFont="1" applyFill="1" applyBorder="1" applyAlignment="1" applyProtection="1">
      <alignment horizontal="center" vertical="center" wrapText="1"/>
      <protection locked="0"/>
    </xf>
    <xf numFmtId="0" fontId="2" fillId="11" borderId="40" xfId="0" applyFont="1" applyFill="1" applyBorder="1" applyAlignment="1" applyProtection="1">
      <alignment horizontal="center" vertical="center" wrapText="1"/>
      <protection locked="0"/>
    </xf>
    <xf numFmtId="0" fontId="2" fillId="12" borderId="40" xfId="0" applyFont="1" applyFill="1" applyBorder="1" applyAlignment="1" applyProtection="1">
      <alignment horizontal="center" vertical="center" wrapText="1"/>
      <protection locked="0"/>
    </xf>
    <xf numFmtId="0" fontId="2" fillId="13" borderId="40" xfId="0" applyFont="1" applyFill="1" applyBorder="1" applyAlignment="1" applyProtection="1">
      <alignment horizontal="center" vertical="center" wrapText="1"/>
      <protection locked="0"/>
    </xf>
    <xf numFmtId="0" fontId="2" fillId="8" borderId="45" xfId="0" applyFont="1" applyFill="1" applyBorder="1" applyAlignment="1" applyProtection="1">
      <alignment horizontal="center" vertical="center" wrapText="1"/>
      <protection locked="0"/>
    </xf>
    <xf numFmtId="3" fontId="2" fillId="8" borderId="45" xfId="0" applyNumberFormat="1" applyFont="1" applyFill="1" applyBorder="1" applyAlignment="1" applyProtection="1">
      <alignment horizontal="center" vertical="center" wrapText="1"/>
      <protection locked="0"/>
    </xf>
    <xf numFmtId="0" fontId="2" fillId="6" borderId="48" xfId="0" applyFont="1" applyFill="1" applyBorder="1" applyAlignment="1" applyProtection="1">
      <alignment horizontal="center" vertical="center"/>
      <protection locked="0"/>
    </xf>
    <xf numFmtId="0" fontId="2" fillId="6" borderId="49" xfId="0" applyFont="1" applyFill="1" applyBorder="1" applyAlignment="1" applyProtection="1">
      <alignment horizontal="center" vertical="center"/>
      <protection locked="0"/>
    </xf>
    <xf numFmtId="0" fontId="2" fillId="6" borderId="50" xfId="0" applyFont="1" applyFill="1" applyBorder="1" applyAlignment="1" applyProtection="1">
      <alignment horizontal="center" vertical="center"/>
      <protection locked="0"/>
    </xf>
    <xf numFmtId="0" fontId="12" fillId="14" borderId="8" xfId="0" applyFont="1" applyFill="1" applyBorder="1" applyAlignment="1">
      <alignment horizontal="center" vertical="center" wrapText="1"/>
    </xf>
    <xf numFmtId="165" fontId="3" fillId="0" borderId="54" xfId="5" applyFont="1" applyBorder="1" applyAlignment="1">
      <alignment horizontal="right" vertical="center"/>
      <protection locked="0"/>
    </xf>
    <xf numFmtId="0" fontId="3" fillId="0" borderId="9" xfId="0" applyFont="1" applyBorder="1" applyAlignment="1" applyProtection="1">
      <protection locked="0"/>
    </xf>
    <xf numFmtId="0" fontId="3" fillId="0" borderId="9" xfId="0" applyFont="1" applyBorder="1" applyAlignment="1" applyProtection="1">
      <alignment horizontal="center" vertical="center"/>
      <protection locked="0"/>
    </xf>
    <xf numFmtId="0" fontId="3" fillId="0" borderId="9" xfId="0" applyFont="1" applyBorder="1" applyAlignment="1" applyProtection="1">
      <alignment horizontal="justify"/>
      <protection locked="0"/>
    </xf>
    <xf numFmtId="0" fontId="3" fillId="0" borderId="9" xfId="0" applyFont="1" applyBorder="1" applyAlignment="1" applyProtection="1">
      <alignment horizontal="center"/>
      <protection locked="0"/>
    </xf>
    <xf numFmtId="9" fontId="3" fillId="0" borderId="9" xfId="2" applyFont="1" applyBorder="1" applyAlignment="1">
      <alignment horizontal="right"/>
      <protection locked="0"/>
    </xf>
    <xf numFmtId="3" fontId="3" fillId="0" borderId="9" xfId="0" applyNumberFormat="1" applyFont="1" applyBorder="1" applyAlignment="1" applyProtection="1">
      <alignment horizontal="right" vertical="center"/>
      <protection locked="0"/>
    </xf>
    <xf numFmtId="9" fontId="3" fillId="0" borderId="9" xfId="2" applyFont="1" applyBorder="1" applyAlignment="1">
      <protection locked="0"/>
    </xf>
    <xf numFmtId="0" fontId="2" fillId="0" borderId="29" xfId="0" applyFont="1" applyBorder="1" applyAlignment="1">
      <alignmen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3" fillId="0" borderId="54" xfId="0" applyFont="1" applyBorder="1" applyAlignment="1">
      <alignment vertical="center" wrapText="1"/>
    </xf>
    <xf numFmtId="0" fontId="3" fillId="9" borderId="9" xfId="0" applyFont="1" applyFill="1" applyBorder="1" applyAlignment="1" applyProtection="1">
      <alignment horizontal="center" vertical="center" wrapText="1"/>
      <protection locked="0"/>
    </xf>
    <xf numFmtId="9" fontId="1" fillId="0" borderId="55" xfId="6" applyFont="1" applyBorder="1" applyAlignment="1">
      <alignment horizontal="center" vertical="center" wrapText="1"/>
      <protection locked="0"/>
    </xf>
    <xf numFmtId="0" fontId="1" fillId="10" borderId="9" xfId="0" applyFont="1" applyFill="1" applyBorder="1" applyAlignment="1" applyProtection="1">
      <alignment horizontal="center" vertical="center" wrapText="1"/>
      <protection locked="0"/>
    </xf>
    <xf numFmtId="0" fontId="1" fillId="0" borderId="9"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14" xfId="0" applyFont="1" applyBorder="1" applyAlignment="1">
      <alignment horizontal="justify" vertical="center" wrapText="1"/>
    </xf>
    <xf numFmtId="0" fontId="1" fillId="11" borderId="9" xfId="0" applyFont="1" applyFill="1" applyBorder="1" applyAlignment="1" applyProtection="1">
      <alignment horizontal="center" vertical="center" wrapText="1"/>
      <protection locked="0"/>
    </xf>
    <xf numFmtId="0" fontId="1" fillId="12" borderId="9" xfId="0" applyFont="1" applyFill="1" applyBorder="1" applyAlignment="1" applyProtection="1">
      <alignment horizontal="center" vertical="center" wrapText="1"/>
      <protection locked="0"/>
    </xf>
    <xf numFmtId="0" fontId="1" fillId="13" borderId="9" xfId="0" applyFont="1" applyFill="1" applyBorder="1" applyAlignment="1" applyProtection="1">
      <alignment horizontal="center" vertical="center" wrapText="1"/>
      <protection locked="0"/>
    </xf>
    <xf numFmtId="0" fontId="8" fillId="0" borderId="48" xfId="0" applyFont="1" applyBorder="1">
      <alignment vertical="center"/>
    </xf>
    <xf numFmtId="0" fontId="8" fillId="0" borderId="49" xfId="0" applyFont="1" applyBorder="1" applyAlignment="1">
      <alignment horizontal="center" vertical="center" wrapText="1"/>
    </xf>
    <xf numFmtId="9" fontId="8" fillId="0" borderId="50" xfId="6" applyFont="1" applyBorder="1" applyAlignment="1" applyProtection="1">
      <alignment horizontal="center" vertical="center" wrapText="1"/>
    </xf>
    <xf numFmtId="3" fontId="2" fillId="0" borderId="0" xfId="0" applyNumberFormat="1" applyFont="1" applyAlignment="1" applyProtection="1">
      <alignment horizontal="center" vertical="center"/>
      <protection locked="0"/>
    </xf>
    <xf numFmtId="3" fontId="2" fillId="0" borderId="0" xfId="0" applyNumberFormat="1" applyFont="1" applyAlignment="1" applyProtection="1">
      <alignment horizontal="right" vertical="center"/>
      <protection locked="0"/>
    </xf>
    <xf numFmtId="3" fontId="3" fillId="0" borderId="0" xfId="0" applyNumberFormat="1" applyFont="1" applyAlignment="1" applyProtection="1">
      <alignment horizontal="left" vertical="center"/>
      <protection locked="0"/>
    </xf>
    <xf numFmtId="169" fontId="3" fillId="0" borderId="0" xfId="0" applyNumberFormat="1" applyFont="1" applyAlignment="1" applyProtection="1">
      <alignment horizontal="center" vertical="center"/>
      <protection locked="0"/>
    </xf>
    <xf numFmtId="3" fontId="3" fillId="0" borderId="0" xfId="0" applyNumberFormat="1" applyFont="1" applyAlignment="1" applyProtection="1">
      <alignment horizontal="center" vertical="center"/>
      <protection locked="0"/>
    </xf>
    <xf numFmtId="9" fontId="3" fillId="0" borderId="0" xfId="2" applyFont="1" applyAlignment="1">
      <alignment horizontal="right" vertical="center"/>
      <protection locked="0"/>
    </xf>
    <xf numFmtId="3" fontId="2" fillId="0" borderId="0" xfId="0" applyNumberFormat="1" applyFont="1" applyAlignment="1" applyProtection="1">
      <alignment horizontal="left" vertical="center"/>
      <protection locked="0"/>
    </xf>
    <xf numFmtId="9" fontId="3" fillId="0" borderId="0" xfId="7" applyFont="1" applyAlignment="1">
      <alignment horizontal="center" vertical="center"/>
      <protection locked="0"/>
    </xf>
    <xf numFmtId="1" fontId="13" fillId="0" borderId="0" xfId="0" applyNumberFormat="1" applyFont="1" applyAlignment="1"/>
    <xf numFmtId="0" fontId="13" fillId="0" borderId="0" xfId="0" applyFont="1" applyAlignment="1"/>
    <xf numFmtId="0" fontId="13" fillId="14" borderId="0" xfId="0" applyFont="1" applyFill="1" applyAlignment="1">
      <alignment horizontal="justify" vertical="center"/>
    </xf>
    <xf numFmtId="0" fontId="13" fillId="14" borderId="0" xfId="0" applyFont="1" applyFill="1" applyAlignment="1"/>
    <xf numFmtId="0" fontId="13" fillId="14" borderId="0" xfId="0" applyFont="1" applyFill="1" applyAlignment="1">
      <alignment horizontal="center"/>
    </xf>
    <xf numFmtId="170" fontId="13" fillId="14" borderId="0" xfId="0" applyNumberFormat="1" applyFont="1" applyFill="1" applyAlignment="1">
      <alignment horizontal="center" vertical="center"/>
    </xf>
    <xf numFmtId="167" fontId="13" fillId="14" borderId="0" xfId="0" applyNumberFormat="1" applyFont="1" applyFill="1" applyAlignment="1">
      <alignment horizontal="center" vertical="center"/>
    </xf>
    <xf numFmtId="1" fontId="13" fillId="14" borderId="0" xfId="0" applyNumberFormat="1" applyFont="1" applyFill="1" applyAlignment="1">
      <alignment horizontal="center" vertical="center"/>
    </xf>
    <xf numFmtId="0" fontId="13" fillId="14" borderId="0" xfId="0" applyFont="1" applyFill="1" applyAlignment="1">
      <alignment horizontal="center" vertical="center"/>
    </xf>
    <xf numFmtId="171" fontId="13" fillId="0" borderId="0" xfId="0" applyNumberFormat="1" applyFont="1" applyAlignment="1">
      <alignment horizontal="right" vertical="center"/>
    </xf>
    <xf numFmtId="171" fontId="13" fillId="0" borderId="0" xfId="0" applyNumberFormat="1" applyFont="1" applyAlignment="1">
      <alignment horizontal="center"/>
    </xf>
    <xf numFmtId="0" fontId="13" fillId="0" borderId="0" xfId="0" applyFont="1" applyAlignment="1">
      <alignment horizontal="justify" vertical="center"/>
    </xf>
    <xf numFmtId="0" fontId="16" fillId="0" borderId="56" xfId="0" applyFont="1" applyBorder="1">
      <alignment vertical="center"/>
    </xf>
    <xf numFmtId="0" fontId="16" fillId="0" borderId="31" xfId="0" applyFont="1" applyBorder="1" applyAlignment="1">
      <alignment horizontal="center" vertical="center"/>
    </xf>
    <xf numFmtId="0" fontId="16" fillId="0" borderId="10" xfId="0" applyFont="1" applyBorder="1" applyAlignment="1">
      <alignment horizontal="left" vertical="center"/>
    </xf>
    <xf numFmtId="0" fontId="18" fillId="0" borderId="35" xfId="0" applyFont="1" applyBorder="1" applyAlignment="1">
      <alignment horizontal="left" vertical="center"/>
    </xf>
    <xf numFmtId="0" fontId="16" fillId="0" borderId="12" xfId="0" applyFont="1" applyBorder="1">
      <alignment vertical="center"/>
    </xf>
    <xf numFmtId="14" fontId="18" fillId="0" borderId="52" xfId="0" applyNumberFormat="1" applyFont="1" applyBorder="1" applyAlignment="1">
      <alignment horizontal="left" vertical="center" wrapText="1"/>
    </xf>
    <xf numFmtId="0" fontId="16" fillId="0" borderId="14" xfId="0" applyFont="1" applyBorder="1">
      <alignment vertical="center"/>
    </xf>
    <xf numFmtId="3" fontId="16" fillId="0" borderId="55" xfId="0" applyNumberFormat="1" applyFont="1" applyBorder="1" applyAlignment="1">
      <alignment horizontal="center" vertical="center" wrapText="1"/>
    </xf>
    <xf numFmtId="0" fontId="14" fillId="0" borderId="0" xfId="0" applyFont="1">
      <alignment vertical="center"/>
    </xf>
    <xf numFmtId="0" fontId="14" fillId="0" borderId="0" xfId="0" applyFont="1" applyAlignment="1">
      <alignment horizontal="center" vertical="center"/>
    </xf>
    <xf numFmtId="0" fontId="14" fillId="0" borderId="20" xfId="0" applyFont="1" applyBorder="1">
      <alignment vertical="center"/>
    </xf>
    <xf numFmtId="0" fontId="13" fillId="0" borderId="0" xfId="0" applyFont="1" applyAlignment="1">
      <alignment horizontal="center"/>
    </xf>
    <xf numFmtId="1" fontId="14" fillId="16" borderId="54" xfId="0" applyNumberFormat="1" applyFont="1" applyFill="1" applyBorder="1" applyAlignment="1">
      <alignment horizontal="center" vertical="center" wrapText="1"/>
    </xf>
    <xf numFmtId="0" fontId="14" fillId="16" borderId="9" xfId="0" applyFont="1" applyFill="1" applyBorder="1" applyAlignment="1">
      <alignment horizontal="center" vertical="center" wrapText="1"/>
    </xf>
    <xf numFmtId="0" fontId="14" fillId="16" borderId="14" xfId="0" applyFont="1" applyFill="1" applyBorder="1" applyAlignment="1">
      <alignment horizontal="center" vertical="center" wrapText="1"/>
    </xf>
    <xf numFmtId="170" fontId="14" fillId="16" borderId="11" xfId="0" applyNumberFormat="1" applyFont="1" applyFill="1" applyBorder="1" applyAlignment="1">
      <alignment horizontal="center" vertical="center" wrapText="1"/>
    </xf>
    <xf numFmtId="0" fontId="14" fillId="16" borderId="11" xfId="0" applyFont="1" applyFill="1" applyBorder="1" applyAlignment="1">
      <alignment horizontal="center" vertical="center" wrapText="1"/>
    </xf>
    <xf numFmtId="167" fontId="14" fillId="16" borderId="9" xfId="0" applyNumberFormat="1" applyFont="1" applyFill="1" applyBorder="1" applyAlignment="1">
      <alignment horizontal="center" vertical="center" wrapText="1"/>
    </xf>
    <xf numFmtId="167" fontId="14" fillId="16" borderId="12" xfId="0" applyNumberFormat="1" applyFont="1" applyFill="1" applyBorder="1" applyAlignment="1">
      <alignment horizontal="center" vertical="center" wrapText="1"/>
    </xf>
    <xf numFmtId="1" fontId="14" fillId="16" borderId="12" xfId="0" applyNumberFormat="1" applyFont="1" applyFill="1" applyBorder="1" applyAlignment="1">
      <alignment horizontal="center" vertical="center" wrapText="1"/>
    </xf>
    <xf numFmtId="0" fontId="14" fillId="16" borderId="12" xfId="0" applyFont="1" applyFill="1" applyBorder="1" applyAlignment="1">
      <alignment horizontal="center" vertical="center" wrapText="1"/>
    </xf>
    <xf numFmtId="0" fontId="14" fillId="16" borderId="9" xfId="0" applyFont="1" applyFill="1" applyBorder="1" applyAlignment="1">
      <alignment horizontal="center" vertical="center" textRotation="90" wrapText="1"/>
    </xf>
    <xf numFmtId="49" fontId="14" fillId="16" borderId="9" xfId="0" applyNumberFormat="1" applyFont="1" applyFill="1" applyBorder="1" applyAlignment="1">
      <alignment horizontal="center" vertical="center" textRotation="90" wrapText="1"/>
    </xf>
    <xf numFmtId="0" fontId="14" fillId="16" borderId="11" xfId="0" applyFont="1" applyFill="1" applyBorder="1" applyAlignment="1">
      <alignment horizontal="center" vertical="center" textRotation="90" wrapText="1"/>
    </xf>
    <xf numFmtId="1" fontId="13" fillId="14" borderId="12" xfId="0" applyNumberFormat="1" applyFont="1" applyFill="1" applyBorder="1" applyAlignment="1">
      <alignment horizontal="center" vertical="center" wrapText="1"/>
    </xf>
    <xf numFmtId="0" fontId="13" fillId="14" borderId="12" xfId="0" applyFont="1" applyFill="1" applyBorder="1" applyAlignment="1">
      <alignment horizontal="justify" vertical="center" wrapText="1"/>
    </xf>
    <xf numFmtId="1" fontId="13" fillId="14" borderId="36" xfId="0" applyNumberFormat="1" applyFont="1" applyFill="1" applyBorder="1" applyAlignment="1">
      <alignment horizontal="justify" vertical="center" wrapText="1"/>
    </xf>
    <xf numFmtId="0" fontId="13" fillId="14" borderId="12" xfId="0" applyFont="1" applyFill="1" applyBorder="1" applyAlignment="1">
      <alignment horizontal="center" vertical="center" wrapText="1"/>
    </xf>
    <xf numFmtId="1" fontId="18" fillId="0" borderId="59" xfId="8" applyNumberFormat="1" applyFont="1" applyBorder="1" applyAlignment="1" applyProtection="1">
      <alignment horizontal="center" vertical="center" wrapText="1"/>
    </xf>
    <xf numFmtId="0" fontId="18" fillId="0" borderId="59" xfId="8" applyFont="1" applyBorder="1" applyAlignment="1" applyProtection="1">
      <alignment horizontal="justify" vertical="center" wrapText="1"/>
    </xf>
    <xf numFmtId="9" fontId="13" fillId="14" borderId="12" xfId="6" applyFont="1" applyFill="1" applyBorder="1" applyAlignment="1" applyProtection="1">
      <alignment horizontal="center" vertical="center" wrapText="1"/>
    </xf>
    <xf numFmtId="0" fontId="12" fillId="14" borderId="9" xfId="0" applyFont="1" applyFill="1" applyBorder="1" applyAlignment="1">
      <alignment horizontal="justify" vertical="center" wrapText="1"/>
    </xf>
    <xf numFmtId="0" fontId="3" fillId="0" borderId="9" xfId="0" applyFont="1" applyBorder="1" applyAlignment="1">
      <alignment horizontal="justify" vertical="center" wrapText="1"/>
    </xf>
    <xf numFmtId="0" fontId="12" fillId="0" borderId="8" xfId="0" applyFont="1" applyBorder="1" applyAlignment="1">
      <alignment horizontal="justify" vertical="center" wrapText="1"/>
    </xf>
    <xf numFmtId="0" fontId="20" fillId="0" borderId="12" xfId="9" applyFont="1" applyBorder="1" applyAlignment="1" applyProtection="1">
      <alignment horizontal="left" vertical="center"/>
    </xf>
    <xf numFmtId="167" fontId="13" fillId="14" borderId="12" xfId="0" applyNumberFormat="1" applyFont="1" applyFill="1" applyBorder="1" applyAlignment="1">
      <alignment horizontal="justify" vertical="center" wrapText="1"/>
    </xf>
    <xf numFmtId="0" fontId="12" fillId="14" borderId="9" xfId="0" applyFont="1" applyFill="1" applyBorder="1" applyAlignment="1">
      <alignment horizontal="center" vertical="center" wrapText="1"/>
    </xf>
    <xf numFmtId="1" fontId="13" fillId="14" borderId="9" xfId="0" applyNumberFormat="1" applyFont="1" applyFill="1" applyBorder="1" applyAlignment="1">
      <alignment horizontal="center" vertical="center" wrapText="1"/>
    </xf>
    <xf numFmtId="1" fontId="13" fillId="14" borderId="9" xfId="0" applyNumberFormat="1" applyFont="1" applyFill="1" applyBorder="1" applyAlignment="1">
      <alignment horizontal="justify" vertical="center" wrapText="1"/>
    </xf>
    <xf numFmtId="0" fontId="13" fillId="14" borderId="9" xfId="0" applyFont="1" applyFill="1" applyBorder="1" applyAlignment="1">
      <alignment horizontal="center" vertical="center" wrapText="1"/>
    </xf>
    <xf numFmtId="9" fontId="13" fillId="14" borderId="8" xfId="6" applyFont="1" applyFill="1" applyBorder="1" applyAlignment="1" applyProtection="1">
      <alignment horizontal="center" vertical="center" wrapText="1"/>
    </xf>
    <xf numFmtId="0" fontId="12" fillId="0" borderId="12" xfId="0" applyFont="1" applyBorder="1" applyAlignment="1">
      <alignment horizontal="justify" vertical="center" wrapText="1"/>
    </xf>
    <xf numFmtId="0" fontId="20" fillId="0" borderId="9" xfId="9" applyFont="1" applyBorder="1" applyAlignment="1" applyProtection="1">
      <alignment horizontal="left" vertical="center"/>
    </xf>
    <xf numFmtId="0" fontId="13" fillId="14" borderId="9" xfId="0" applyFont="1" applyFill="1" applyBorder="1" applyAlignment="1">
      <alignment horizontal="justify" vertical="center" wrapText="1"/>
    </xf>
    <xf numFmtId="9" fontId="13" fillId="14" borderId="14" xfId="6" applyFont="1" applyFill="1" applyBorder="1" applyAlignment="1" applyProtection="1">
      <alignment horizontal="center" vertical="center" wrapText="1"/>
    </xf>
    <xf numFmtId="167" fontId="13" fillId="14" borderId="9" xfId="0" applyNumberFormat="1" applyFont="1" applyFill="1" applyBorder="1" applyAlignment="1">
      <alignment horizontal="justify" vertical="center" wrapText="1"/>
    </xf>
    <xf numFmtId="0" fontId="14" fillId="0" borderId="22" xfId="0" applyFont="1" applyBorder="1" applyAlignment="1">
      <alignment horizontal="justify" vertical="center"/>
    </xf>
    <xf numFmtId="43" fontId="14" fillId="0" borderId="61" xfId="10" applyNumberFormat="1" applyFont="1" applyBorder="1" applyAlignment="1" applyProtection="1">
      <alignment vertical="center"/>
    </xf>
    <xf numFmtId="167" fontId="14" fillId="0" borderId="22" xfId="0" applyNumberFormat="1" applyFont="1" applyBorder="1" applyAlignment="1">
      <alignment horizontal="center" vertical="center"/>
    </xf>
    <xf numFmtId="1" fontId="14" fillId="0" borderId="22" xfId="0" applyNumberFormat="1"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lignment vertical="center"/>
    </xf>
    <xf numFmtId="171" fontId="14" fillId="0" borderId="22" xfId="0" applyNumberFormat="1" applyFont="1" applyBorder="1">
      <alignment vertical="center"/>
    </xf>
    <xf numFmtId="0" fontId="14" fillId="0" borderId="23" xfId="0" applyFont="1" applyBorder="1" applyAlignment="1">
      <alignment horizontal="justify" vertical="center"/>
    </xf>
    <xf numFmtId="0" fontId="12" fillId="0" borderId="9"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0" xfId="0" applyFont="1" applyAlignment="1">
      <alignment horizontal="justify" vertical="center" wrapText="1"/>
    </xf>
    <xf numFmtId="0" fontId="21" fillId="0" borderId="0" xfId="0" applyFont="1" applyAlignment="1"/>
    <xf numFmtId="0" fontId="22" fillId="0" borderId="30" xfId="0" applyFont="1" applyBorder="1">
      <alignment vertical="center"/>
    </xf>
    <xf numFmtId="0" fontId="22" fillId="0" borderId="31" xfId="0" applyFont="1" applyBorder="1" applyAlignment="1">
      <alignment horizontal="center" vertical="center"/>
    </xf>
    <xf numFmtId="0" fontId="22" fillId="0" borderId="10" xfId="0" applyFont="1" applyBorder="1" applyAlignment="1">
      <alignment horizontal="left" vertical="center"/>
    </xf>
    <xf numFmtId="169" fontId="23" fillId="0" borderId="35" xfId="0" applyNumberFormat="1" applyFont="1" applyBorder="1" applyAlignment="1">
      <alignment horizontal="left" vertical="center"/>
    </xf>
    <xf numFmtId="0" fontId="22" fillId="0" borderId="12" xfId="0" applyFont="1" applyBorder="1">
      <alignment vertical="center"/>
    </xf>
    <xf numFmtId="14" fontId="23" fillId="0" borderId="52" xfId="0" applyNumberFormat="1" applyFont="1" applyBorder="1" applyAlignment="1">
      <alignment horizontal="left" vertical="center"/>
    </xf>
    <xf numFmtId="0" fontId="13" fillId="0" borderId="0" xfId="0" applyFont="1" applyAlignment="1">
      <alignment wrapText="1"/>
    </xf>
    <xf numFmtId="0" fontId="22" fillId="0" borderId="9" xfId="0" applyFont="1" applyBorder="1">
      <alignment vertical="center"/>
    </xf>
    <xf numFmtId="3" fontId="24" fillId="0" borderId="55" xfId="0" applyNumberFormat="1" applyFont="1" applyBorder="1" applyAlignment="1">
      <alignment horizontal="center" vertical="center" wrapText="1"/>
    </xf>
    <xf numFmtId="0" fontId="14" fillId="0" borderId="3" xfId="0" applyFont="1" applyBorder="1" applyAlignment="1">
      <alignment horizontal="center" vertical="center"/>
    </xf>
    <xf numFmtId="0" fontId="19" fillId="15" borderId="13" xfId="0" applyFont="1" applyFill="1" applyBorder="1" applyAlignment="1">
      <alignment vertical="center" wrapText="1"/>
    </xf>
    <xf numFmtId="0" fontId="25" fillId="17" borderId="9" xfId="0" applyFont="1" applyFill="1" applyBorder="1" applyAlignment="1">
      <alignment horizontal="center" vertical="center" wrapText="1"/>
    </xf>
    <xf numFmtId="0" fontId="25" fillId="17" borderId="10" xfId="0" applyFont="1" applyFill="1" applyBorder="1" applyAlignment="1">
      <alignment horizontal="center" vertical="center" wrapText="1"/>
    </xf>
    <xf numFmtId="0" fontId="19" fillId="16" borderId="9" xfId="0" applyFont="1" applyFill="1" applyBorder="1" applyAlignment="1">
      <alignment horizontal="center" vertical="center" wrapText="1"/>
    </xf>
    <xf numFmtId="172" fontId="19" fillId="16" borderId="9" xfId="0" applyNumberFormat="1" applyFont="1" applyFill="1" applyBorder="1" applyAlignment="1">
      <alignment horizontal="center" vertical="center" wrapText="1"/>
    </xf>
    <xf numFmtId="0" fontId="14" fillId="0" borderId="60" xfId="0" applyFont="1" applyBorder="1">
      <alignment vertical="center"/>
    </xf>
    <xf numFmtId="0" fontId="19" fillId="0" borderId="22" xfId="0" applyFont="1" applyBorder="1">
      <alignment vertical="center"/>
    </xf>
    <xf numFmtId="165" fontId="14" fillId="0" borderId="23" xfId="0" applyNumberFormat="1" applyFont="1" applyBorder="1" applyAlignment="1">
      <alignment horizontal="justify" vertical="center"/>
    </xf>
    <xf numFmtId="43" fontId="19" fillId="0" borderId="23" xfId="10" applyNumberFormat="1" applyFont="1" applyBorder="1" applyAlignment="1" applyProtection="1">
      <alignment vertical="center"/>
    </xf>
    <xf numFmtId="167" fontId="19" fillId="0" borderId="22" xfId="0" applyNumberFormat="1" applyFont="1" applyBorder="1">
      <alignment vertical="center"/>
    </xf>
    <xf numFmtId="0" fontId="14" fillId="14" borderId="22" xfId="0" applyFont="1" applyFill="1" applyBorder="1" applyAlignment="1">
      <alignment horizontal="justify" vertical="center"/>
    </xf>
    <xf numFmtId="0" fontId="14" fillId="0" borderId="22" xfId="0" applyFont="1" applyBorder="1" applyAlignment="1">
      <alignment horizontal="right" vertical="center"/>
    </xf>
    <xf numFmtId="172" fontId="14" fillId="0" borderId="22" xfId="0" applyNumberFormat="1" applyFont="1" applyBorder="1" applyAlignment="1">
      <alignment horizontal="center" vertical="center"/>
    </xf>
    <xf numFmtId="0" fontId="14" fillId="0" borderId="23" xfId="0" applyFont="1" applyBorder="1" applyAlignment="1">
      <alignment horizontal="left" vertical="center"/>
    </xf>
    <xf numFmtId="0" fontId="26" fillId="0" borderId="0" xfId="0" applyFont="1" applyAlignment="1"/>
    <xf numFmtId="165" fontId="21" fillId="0" borderId="0" xfId="0" applyNumberFormat="1" applyFont="1" applyAlignment="1"/>
    <xf numFmtId="167" fontId="13" fillId="0" borderId="0" xfId="0" applyNumberFormat="1" applyFont="1" applyAlignment="1"/>
    <xf numFmtId="3" fontId="14" fillId="14" borderId="3" xfId="0" applyNumberFormat="1" applyFont="1" applyFill="1" applyBorder="1">
      <alignment vertical="center"/>
    </xf>
    <xf numFmtId="0" fontId="14" fillId="0" borderId="3" xfId="0" applyFont="1" applyBorder="1" applyAlignment="1"/>
    <xf numFmtId="0" fontId="14" fillId="0" borderId="0" xfId="0" applyFont="1" applyAlignment="1"/>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wrapText="1"/>
    </xf>
    <xf numFmtId="174" fontId="3" fillId="0" borderId="0" xfId="0" applyNumberFormat="1" applyFont="1" applyAlignment="1" applyProtection="1">
      <alignment horizontal="right"/>
      <protection locked="0"/>
    </xf>
    <xf numFmtId="0" fontId="1" fillId="14" borderId="9" xfId="0" applyFont="1" applyFill="1" applyBorder="1" applyAlignment="1">
      <alignment horizontal="center" vertical="center" wrapText="1"/>
    </xf>
    <xf numFmtId="1" fontId="31" fillId="14" borderId="12" xfId="0" applyNumberFormat="1" applyFont="1" applyFill="1" applyBorder="1" applyAlignment="1">
      <alignment horizontal="center" vertical="center" wrapText="1"/>
    </xf>
    <xf numFmtId="1" fontId="31" fillId="14" borderId="36" xfId="0" applyNumberFormat="1" applyFont="1" applyFill="1" applyBorder="1" applyAlignment="1">
      <alignment horizontal="justify" vertical="center" wrapText="1"/>
    </xf>
    <xf numFmtId="1" fontId="31" fillId="14" borderId="36" xfId="0" applyNumberFormat="1" applyFont="1" applyFill="1" applyBorder="1" applyAlignment="1">
      <alignment horizontal="center" vertical="center" wrapText="1"/>
    </xf>
    <xf numFmtId="0" fontId="31" fillId="14" borderId="36" xfId="0" applyFont="1" applyFill="1" applyBorder="1" applyAlignment="1">
      <alignment horizontal="center" vertical="center" wrapText="1"/>
    </xf>
    <xf numFmtId="0" fontId="31" fillId="14" borderId="36" xfId="0" applyFont="1" applyFill="1" applyBorder="1" applyAlignment="1">
      <alignment horizontal="justify" vertical="center" wrapText="1"/>
    </xf>
    <xf numFmtId="0" fontId="31" fillId="14" borderId="12" xfId="0" applyFont="1" applyFill="1" applyBorder="1" applyAlignment="1">
      <alignment horizontal="center" vertical="center" wrapText="1"/>
    </xf>
    <xf numFmtId="0" fontId="31" fillId="14" borderId="12" xfId="0" applyFont="1" applyFill="1" applyBorder="1" applyAlignment="1">
      <alignment horizontal="justify" vertical="center" wrapText="1"/>
    </xf>
    <xf numFmtId="0" fontId="31" fillId="21" borderId="12" xfId="0" applyFont="1" applyFill="1" applyBorder="1" applyAlignment="1">
      <alignment horizontal="center" vertical="center" wrapText="1"/>
    </xf>
    <xf numFmtId="0" fontId="31" fillId="14" borderId="9" xfId="0" applyFont="1" applyFill="1" applyBorder="1" applyAlignment="1">
      <alignment horizontal="center" vertical="center" wrapText="1"/>
    </xf>
    <xf numFmtId="2" fontId="31" fillId="14" borderId="12" xfId="0" applyNumberFormat="1" applyFont="1" applyFill="1" applyBorder="1" applyAlignment="1">
      <alignment horizontal="center" vertical="center" wrapText="1"/>
    </xf>
    <xf numFmtId="167" fontId="31" fillId="14" borderId="12" xfId="0" applyNumberFormat="1" applyFont="1" applyFill="1" applyBorder="1" applyAlignment="1">
      <alignment horizontal="justify" vertical="center" wrapText="1"/>
    </xf>
    <xf numFmtId="0" fontId="31" fillId="0" borderId="9" xfId="0" applyFont="1" applyBorder="1" applyAlignment="1">
      <alignment horizontal="center" vertical="center" wrapText="1"/>
    </xf>
    <xf numFmtId="172" fontId="31" fillId="0" borderId="12" xfId="0" applyNumberFormat="1" applyFont="1" applyBorder="1" applyAlignment="1">
      <alignment vertical="center" wrapText="1"/>
    </xf>
    <xf numFmtId="1" fontId="31" fillId="14" borderId="9" xfId="0" applyNumberFormat="1" applyFont="1" applyFill="1" applyBorder="1" applyAlignment="1">
      <alignment horizontal="center" vertical="center" wrapText="1"/>
    </xf>
    <xf numFmtId="1" fontId="31" fillId="14" borderId="9" xfId="0" applyNumberFormat="1" applyFont="1" applyFill="1" applyBorder="1" applyAlignment="1">
      <alignment horizontal="justify" vertical="center" wrapText="1"/>
    </xf>
    <xf numFmtId="0" fontId="31" fillId="14" borderId="9" xfId="0" applyFont="1" applyFill="1" applyBorder="1" applyAlignment="1">
      <alignment horizontal="justify" vertical="center" wrapText="1"/>
    </xf>
    <xf numFmtId="2" fontId="31" fillId="14" borderId="8" xfId="0" applyNumberFormat="1" applyFont="1" applyFill="1" applyBorder="1" applyAlignment="1">
      <alignment horizontal="center" vertical="center" wrapText="1"/>
    </xf>
    <xf numFmtId="172" fontId="31" fillId="0" borderId="9" xfId="0" applyNumberFormat="1" applyFont="1" applyBorder="1" applyAlignment="1">
      <alignment vertical="center" wrapText="1"/>
    </xf>
    <xf numFmtId="172" fontId="31" fillId="0" borderId="9" xfId="0" applyNumberFormat="1" applyFont="1" applyBorder="1" applyAlignment="1">
      <alignment horizontal="center" vertical="center" wrapText="1"/>
    </xf>
    <xf numFmtId="0" fontId="31" fillId="21" borderId="9" xfId="0" applyFont="1" applyFill="1" applyBorder="1" applyAlignment="1">
      <alignment horizontal="center" vertical="center" wrapText="1"/>
    </xf>
    <xf numFmtId="2" fontId="31" fillId="14" borderId="14" xfId="0" applyNumberFormat="1" applyFont="1" applyFill="1" applyBorder="1" applyAlignment="1">
      <alignment horizontal="center" vertical="center" wrapText="1"/>
    </xf>
    <xf numFmtId="167" fontId="31" fillId="14" borderId="9" xfId="0" applyNumberFormat="1" applyFont="1" applyFill="1" applyBorder="1" applyAlignment="1">
      <alignment horizontal="justify" vertical="center" wrapText="1"/>
    </xf>
    <xf numFmtId="0" fontId="31" fillId="14" borderId="54" xfId="0" applyFont="1" applyFill="1" applyBorder="1" applyAlignment="1">
      <alignment horizontal="center" vertical="center" wrapText="1"/>
    </xf>
    <xf numFmtId="0" fontId="31" fillId="14" borderId="9" xfId="0" applyFont="1" applyFill="1" applyBorder="1" applyAlignment="1">
      <alignment vertical="center" wrapText="1"/>
    </xf>
    <xf numFmtId="0" fontId="31" fillId="0" borderId="9" xfId="0" applyFont="1" applyBorder="1" applyAlignment="1">
      <alignment horizontal="justify" vertical="center" wrapText="1"/>
    </xf>
    <xf numFmtId="9" fontId="31" fillId="0" borderId="9" xfId="0" applyNumberFormat="1" applyFont="1" applyBorder="1" applyAlignment="1">
      <alignment horizontal="center" vertical="center" wrapText="1"/>
    </xf>
    <xf numFmtId="0" fontId="31" fillId="0" borderId="9" xfId="0" applyFont="1" applyBorder="1" applyAlignment="1">
      <alignment horizontal="justify" vertical="center" wrapText="1" readingOrder="2"/>
    </xf>
    <xf numFmtId="167" fontId="31" fillId="0" borderId="9" xfId="0" applyNumberFormat="1" applyFont="1" applyBorder="1" applyAlignment="1">
      <alignment horizontal="center" vertical="center" wrapText="1"/>
    </xf>
    <xf numFmtId="167" fontId="32" fillId="0" borderId="9" xfId="0" applyNumberFormat="1" applyFont="1" applyBorder="1" applyAlignment="1">
      <alignment horizontal="center" vertical="center" wrapText="1"/>
    </xf>
    <xf numFmtId="3" fontId="31" fillId="0" borderId="9" xfId="10" applyNumberFormat="1" applyFont="1" applyBorder="1" applyAlignment="1" applyProtection="1">
      <alignment horizontal="center" vertical="center" wrapText="1"/>
    </xf>
    <xf numFmtId="0" fontId="31" fillId="0" borderId="9" xfId="0" applyFont="1" applyBorder="1" applyAlignment="1">
      <alignment horizontal="center" vertical="center" textRotation="180" wrapText="1"/>
    </xf>
    <xf numFmtId="3" fontId="31" fillId="0" borderId="55" xfId="0" applyNumberFormat="1" applyFont="1" applyBorder="1" applyAlignment="1">
      <alignment horizontal="center" vertical="center" wrapText="1"/>
    </xf>
    <xf numFmtId="0" fontId="31" fillId="14" borderId="48" xfId="0" applyFont="1" applyFill="1" applyBorder="1" applyAlignment="1">
      <alignment horizontal="center" vertical="center" wrapText="1"/>
    </xf>
    <xf numFmtId="0" fontId="31" fillId="14" borderId="49" xfId="0" applyFont="1" applyFill="1" applyBorder="1" applyAlignment="1">
      <alignment horizontal="center" vertical="center" wrapText="1"/>
    </xf>
    <xf numFmtId="0" fontId="31" fillId="14" borderId="49" xfId="0" applyFont="1" applyFill="1" applyBorder="1" applyAlignment="1">
      <alignment vertical="center" wrapText="1"/>
    </xf>
    <xf numFmtId="0" fontId="31" fillId="0" borderId="49" xfId="0" applyFont="1" applyBorder="1" applyAlignment="1">
      <alignment horizontal="center" vertical="center" wrapText="1"/>
    </xf>
    <xf numFmtId="0" fontId="31" fillId="0" borderId="49" xfId="0" applyFont="1" applyBorder="1" applyAlignment="1">
      <alignment horizontal="justify" vertical="center" wrapText="1"/>
    </xf>
    <xf numFmtId="9" fontId="31" fillId="0" borderId="49" xfId="0" applyNumberFormat="1" applyFont="1" applyBorder="1" applyAlignment="1">
      <alignment horizontal="center" vertical="center" wrapText="1"/>
    </xf>
    <xf numFmtId="0" fontId="31" fillId="0" borderId="49" xfId="0" applyFont="1" applyBorder="1" applyAlignment="1">
      <alignment horizontal="justify" vertical="center" wrapText="1" readingOrder="2"/>
    </xf>
    <xf numFmtId="167" fontId="31" fillId="0" borderId="49" xfId="0" applyNumberFormat="1" applyFont="1" applyBorder="1" applyAlignment="1">
      <alignment horizontal="center" vertical="center" wrapText="1"/>
    </xf>
    <xf numFmtId="167" fontId="32" fillId="0" borderId="49" xfId="0" applyNumberFormat="1" applyFont="1" applyBorder="1" applyAlignment="1">
      <alignment horizontal="center" vertical="center" wrapText="1"/>
    </xf>
    <xf numFmtId="3" fontId="31" fillId="0" borderId="49" xfId="10" applyNumberFormat="1" applyFont="1" applyBorder="1" applyAlignment="1" applyProtection="1">
      <alignment horizontal="center" vertical="center" wrapText="1"/>
    </xf>
    <xf numFmtId="0" fontId="31" fillId="0" borderId="49" xfId="0" applyFont="1" applyBorder="1" applyAlignment="1">
      <alignment horizontal="center" vertical="center" textRotation="180" wrapText="1"/>
    </xf>
    <xf numFmtId="172" fontId="31" fillId="0" borderId="49" xfId="0" applyNumberFormat="1" applyFont="1" applyBorder="1" applyAlignment="1">
      <alignment horizontal="center" vertical="center" wrapText="1"/>
    </xf>
    <xf numFmtId="3" fontId="31" fillId="0" borderId="50" xfId="0" applyNumberFormat="1" applyFont="1" applyBorder="1" applyAlignment="1">
      <alignment horizontal="center" vertical="center" wrapText="1"/>
    </xf>
    <xf numFmtId="1" fontId="31" fillId="0" borderId="59" xfId="8" applyNumberFormat="1" applyFont="1" applyBorder="1" applyAlignment="1" applyProtection="1">
      <alignment horizontal="center" vertical="center" wrapText="1"/>
    </xf>
    <xf numFmtId="0" fontId="31" fillId="0" borderId="59" xfId="8" applyFont="1" applyBorder="1" applyAlignment="1" applyProtection="1">
      <alignment horizontal="justify" vertical="center" wrapText="1"/>
    </xf>
    <xf numFmtId="0" fontId="33" fillId="0" borderId="9" xfId="0" applyFont="1" applyBorder="1" applyAlignment="1">
      <alignment horizontal="justify" vertical="center" wrapText="1"/>
    </xf>
    <xf numFmtId="0" fontId="31" fillId="0" borderId="8" xfId="0" applyFont="1" applyBorder="1" applyAlignment="1">
      <alignment horizontal="justify" vertical="center" wrapText="1"/>
    </xf>
    <xf numFmtId="165" fontId="33" fillId="20" borderId="51" xfId="5" applyFont="1" applyFill="1" applyBorder="1" applyAlignment="1">
      <alignment horizontal="right" vertical="center"/>
      <protection locked="0"/>
    </xf>
    <xf numFmtId="165" fontId="33" fillId="20" borderId="8" xfId="5" applyFont="1" applyFill="1" applyBorder="1" applyAlignment="1">
      <alignment horizontal="right" vertical="center"/>
      <protection locked="0"/>
    </xf>
    <xf numFmtId="0" fontId="31" fillId="14" borderId="8" xfId="0" applyFont="1" applyFill="1" applyBorder="1" applyAlignment="1">
      <alignment horizontal="center" vertical="center" wrapText="1"/>
    </xf>
    <xf numFmtId="0" fontId="31" fillId="0" borderId="12" xfId="0" applyFont="1" applyBorder="1" applyAlignment="1">
      <alignment horizontal="justify" vertical="center" wrapText="1"/>
    </xf>
    <xf numFmtId="2" fontId="31" fillId="22" borderId="9" xfId="0" applyNumberFormat="1" applyFont="1" applyFill="1" applyBorder="1" applyAlignment="1">
      <alignment horizontal="center" vertical="center" wrapText="1"/>
    </xf>
    <xf numFmtId="0" fontId="33" fillId="0" borderId="5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6" xfId="0" applyFont="1" applyBorder="1" applyAlignment="1">
      <alignment horizontal="justify" vertical="center" wrapText="1"/>
    </xf>
    <xf numFmtId="0" fontId="31" fillId="0" borderId="51" xfId="0" applyFont="1" applyBorder="1" applyAlignment="1">
      <alignment horizontal="center" vertical="center" wrapText="1"/>
    </xf>
    <xf numFmtId="0" fontId="33" fillId="0" borderId="12" xfId="0" applyFont="1" applyBorder="1" applyAlignment="1" applyProtection="1">
      <alignment horizontal="justify" vertical="center" wrapText="1"/>
      <protection locked="0"/>
    </xf>
    <xf numFmtId="0" fontId="33" fillId="0" borderId="6" xfId="0" applyFont="1" applyBorder="1" applyAlignment="1" applyProtection="1">
      <alignment horizontal="justify" vertical="center" wrapText="1"/>
      <protection locked="0"/>
    </xf>
    <xf numFmtId="0" fontId="33" fillId="0" borderId="51" xfId="3" applyNumberFormat="1" applyFont="1" applyFill="1" applyBorder="1" applyAlignment="1" applyProtection="1">
      <alignment horizontal="center" vertical="center" wrapText="1"/>
    </xf>
    <xf numFmtId="0" fontId="31" fillId="0" borderId="12" xfId="4" applyNumberFormat="1" applyFont="1" applyBorder="1" applyAlignment="1" applyProtection="1">
      <alignment horizontal="center" vertical="center"/>
    </xf>
    <xf numFmtId="0" fontId="31" fillId="0" borderId="9" xfId="4" applyNumberFormat="1" applyFont="1" applyBorder="1" applyAlignment="1" applyProtection="1">
      <alignment horizontal="center" vertical="center"/>
    </xf>
    <xf numFmtId="9" fontId="35" fillId="0" borderId="52" xfId="0" applyNumberFormat="1" applyFont="1" applyBorder="1" applyAlignment="1" applyProtection="1">
      <alignment horizontal="center" vertical="center"/>
      <protection locked="0"/>
    </xf>
    <xf numFmtId="165" fontId="33" fillId="0" borderId="12" xfId="5" applyFont="1" applyBorder="1" applyAlignment="1">
      <alignment horizontal="right" vertical="center"/>
      <protection locked="0"/>
    </xf>
    <xf numFmtId="0" fontId="31" fillId="2" borderId="51" xfId="0" applyFont="1" applyFill="1" applyBorder="1" applyAlignment="1">
      <alignment horizontal="justify" vertical="center" wrapText="1"/>
    </xf>
    <xf numFmtId="0" fontId="33" fillId="2" borderId="53" xfId="0" applyFont="1" applyFill="1" applyBorder="1" applyAlignment="1" applyProtection="1">
      <alignment horizontal="justify" vertical="center" wrapText="1"/>
      <protection locked="0"/>
    </xf>
    <xf numFmtId="0" fontId="33" fillId="0" borderId="54"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1" xfId="0" applyFont="1" applyBorder="1" applyAlignment="1">
      <alignment horizontal="justify" vertical="center" wrapText="1"/>
    </xf>
    <xf numFmtId="0" fontId="31" fillId="0" borderId="54" xfId="0" applyFont="1" applyBorder="1" applyAlignment="1">
      <alignment horizontal="center" vertical="center" wrapText="1"/>
    </xf>
    <xf numFmtId="0" fontId="33" fillId="0" borderId="9" xfId="0" applyFont="1" applyBorder="1" applyAlignment="1" applyProtection="1">
      <alignment horizontal="justify" vertical="center" wrapText="1"/>
      <protection locked="0"/>
    </xf>
    <xf numFmtId="0" fontId="33" fillId="0" borderId="11" xfId="0" applyFont="1" applyBorder="1" applyAlignment="1" applyProtection="1">
      <alignment horizontal="justify" vertical="center" wrapText="1"/>
      <protection locked="0"/>
    </xf>
    <xf numFmtId="0" fontId="33" fillId="0" borderId="54" xfId="3" applyNumberFormat="1" applyFont="1" applyFill="1" applyBorder="1" applyAlignment="1" applyProtection="1">
      <alignment horizontal="center" vertical="center" wrapText="1"/>
    </xf>
    <xf numFmtId="9" fontId="35" fillId="0" borderId="55" xfId="0" applyNumberFormat="1" applyFont="1" applyBorder="1" applyAlignment="1" applyProtection="1">
      <alignment horizontal="center" vertical="center"/>
      <protection locked="0"/>
    </xf>
    <xf numFmtId="0" fontId="31" fillId="2" borderId="54" xfId="0" applyFont="1" applyFill="1" applyBorder="1" applyAlignment="1">
      <alignment horizontal="justify" vertical="center" wrapText="1"/>
    </xf>
    <xf numFmtId="0" fontId="33" fillId="2" borderId="18" xfId="0" applyFont="1" applyFill="1" applyBorder="1" applyAlignment="1" applyProtection="1">
      <alignment horizontal="justify" vertical="center" wrapText="1"/>
      <protection locked="0"/>
    </xf>
    <xf numFmtId="0" fontId="33" fillId="0" borderId="12" xfId="0" applyFont="1" applyBorder="1" applyAlignment="1">
      <alignment horizontal="justify" vertical="center" wrapText="1"/>
    </xf>
    <xf numFmtId="4" fontId="2" fillId="23" borderId="9" xfId="0" applyNumberFormat="1" applyFont="1" applyFill="1" applyBorder="1" applyAlignment="1">
      <alignment horizontal="right" vertical="center"/>
    </xf>
    <xf numFmtId="0" fontId="33" fillId="24" borderId="12" xfId="4" applyNumberFormat="1" applyFont="1" applyFill="1" applyBorder="1" applyAlignment="1" applyProtection="1">
      <alignment horizontal="center" vertical="center"/>
    </xf>
    <xf numFmtId="165" fontId="33" fillId="24" borderId="51" xfId="5" applyFont="1" applyFill="1" applyBorder="1" applyAlignment="1">
      <alignment horizontal="right" vertical="center"/>
      <protection locked="0"/>
    </xf>
    <xf numFmtId="165" fontId="33" fillId="24" borderId="12" xfId="5" applyFont="1" applyFill="1" applyBorder="1" applyAlignment="1">
      <alignment horizontal="right" vertical="center"/>
      <protection locked="0"/>
    </xf>
    <xf numFmtId="165" fontId="33" fillId="24" borderId="9" xfId="5" applyFont="1" applyFill="1" applyBorder="1" applyAlignment="1">
      <alignment horizontal="right" vertical="center"/>
      <protection locked="0"/>
    </xf>
    <xf numFmtId="165" fontId="33" fillId="24" borderId="54" xfId="5" applyFont="1" applyFill="1" applyBorder="1" applyAlignment="1">
      <alignment horizontal="right" vertical="center"/>
      <protection locked="0"/>
    </xf>
    <xf numFmtId="0" fontId="33" fillId="24" borderId="9" xfId="4" applyNumberFormat="1" applyFont="1" applyFill="1" applyBorder="1" applyAlignment="1" applyProtection="1">
      <alignment horizontal="center" vertical="center"/>
    </xf>
    <xf numFmtId="0" fontId="34" fillId="6" borderId="49" xfId="0" applyFont="1" applyFill="1" applyBorder="1" applyAlignment="1" applyProtection="1">
      <alignment horizontal="center" vertical="center"/>
      <protection locked="0"/>
    </xf>
    <xf numFmtId="0" fontId="33" fillId="24" borderId="18" xfId="0" applyFont="1" applyFill="1" applyBorder="1" applyAlignment="1" applyProtection="1">
      <alignment horizontal="justify" vertical="center" wrapText="1"/>
      <protection locked="0"/>
    </xf>
    <xf numFmtId="0" fontId="36" fillId="0" borderId="0" xfId="0" applyFont="1" applyAlignment="1" applyProtection="1">
      <protection locked="0"/>
    </xf>
    <xf numFmtId="0" fontId="37" fillId="2" borderId="18" xfId="0" applyFont="1" applyFill="1" applyBorder="1" applyAlignment="1" applyProtection="1">
      <alignment horizontal="justify" vertical="center" wrapText="1"/>
      <protection locked="0"/>
    </xf>
    <xf numFmtId="0" fontId="4" fillId="0" borderId="12" xfId="0" applyFont="1" applyBorder="1" applyAlignment="1">
      <alignment horizontal="justify" vertical="center" wrapText="1"/>
    </xf>
    <xf numFmtId="4" fontId="34" fillId="10" borderId="9" xfId="0" applyNumberFormat="1" applyFont="1" applyFill="1" applyBorder="1" applyAlignment="1">
      <alignment horizontal="right" vertical="center"/>
    </xf>
    <xf numFmtId="0" fontId="2" fillId="9" borderId="9" xfId="0" applyFont="1" applyFill="1" applyBorder="1" applyAlignment="1">
      <alignment horizontal="center" vertical="center"/>
    </xf>
    <xf numFmtId="3" fontId="2" fillId="9" borderId="9" xfId="0" applyNumberFormat="1" applyFont="1" applyFill="1" applyBorder="1" applyAlignment="1">
      <alignment horizontal="right" vertical="center"/>
    </xf>
    <xf numFmtId="165" fontId="3" fillId="25" borderId="51" xfId="5" applyFont="1" applyFill="1" applyBorder="1" applyAlignment="1">
      <alignment horizontal="right" vertical="center"/>
      <protection locked="0"/>
    </xf>
    <xf numFmtId="14" fontId="12" fillId="26" borderId="9" xfId="0" applyNumberFormat="1" applyFont="1" applyFill="1" applyBorder="1" applyAlignment="1">
      <alignment horizontal="center" vertical="center" wrapText="1"/>
    </xf>
    <xf numFmtId="0" fontId="19" fillId="26" borderId="9" xfId="0" applyFont="1" applyFill="1" applyBorder="1" applyAlignment="1">
      <alignment horizontal="center" vertical="center" wrapText="1"/>
    </xf>
    <xf numFmtId="1" fontId="31" fillId="26" borderId="12" xfId="0" applyNumberFormat="1" applyFont="1" applyFill="1" applyBorder="1" applyAlignment="1">
      <alignment horizontal="center" vertical="center" wrapText="1"/>
    </xf>
    <xf numFmtId="0" fontId="31" fillId="25" borderId="9" xfId="0" applyFont="1" applyFill="1" applyBorder="1" applyAlignment="1">
      <alignment horizontal="center" vertical="center" wrapText="1"/>
    </xf>
    <xf numFmtId="14" fontId="31" fillId="27" borderId="65" xfId="8" applyNumberFormat="1" applyFont="1" applyFill="1" applyBorder="1" applyAlignment="1" applyProtection="1">
      <alignment horizontal="center" vertical="center" wrapText="1"/>
    </xf>
    <xf numFmtId="1" fontId="31" fillId="26" borderId="9" xfId="0" applyNumberFormat="1" applyFont="1" applyFill="1" applyBorder="1" applyAlignment="1">
      <alignment horizontal="center" vertical="center" wrapText="1"/>
    </xf>
    <xf numFmtId="14" fontId="31" fillId="27" borderId="59" xfId="8" applyNumberFormat="1" applyFont="1" applyFill="1" applyBorder="1" applyAlignment="1" applyProtection="1">
      <alignment horizontal="center" vertical="center" wrapText="1"/>
    </xf>
    <xf numFmtId="167" fontId="6" fillId="25" borderId="9" xfId="0" applyNumberFormat="1" applyFont="1" applyFill="1" applyBorder="1" applyAlignment="1">
      <alignment horizontal="right" vertical="center"/>
    </xf>
    <xf numFmtId="167" fontId="5" fillId="25" borderId="9" xfId="0" applyNumberFormat="1" applyFont="1" applyFill="1" applyBorder="1" applyAlignment="1">
      <alignment horizontal="right" vertical="center"/>
    </xf>
    <xf numFmtId="3" fontId="2" fillId="0" borderId="0" xfId="0" applyNumberFormat="1" applyFont="1" applyAlignment="1" applyProtection="1">
      <alignment horizontal="center" vertical="center"/>
      <protection locked="0"/>
    </xf>
    <xf numFmtId="0" fontId="11" fillId="5" borderId="26" xfId="0" applyFont="1" applyFill="1" applyBorder="1" applyAlignment="1" applyProtection="1">
      <alignment horizontal="center" vertical="center" wrapText="1"/>
      <protection locked="0"/>
    </xf>
    <xf numFmtId="0" fontId="11" fillId="5" borderId="27" xfId="0" applyFont="1" applyFill="1" applyBorder="1" applyAlignment="1" applyProtection="1">
      <alignment horizontal="center" vertical="center" wrapText="1"/>
      <protection locked="0"/>
    </xf>
    <xf numFmtId="0" fontId="11" fillId="5" borderId="28" xfId="0" applyFont="1" applyFill="1" applyBorder="1" applyAlignment="1" applyProtection="1">
      <alignment horizontal="center" vertical="center" wrapText="1"/>
      <protection locked="0"/>
    </xf>
    <xf numFmtId="0" fontId="11" fillId="4" borderId="24" xfId="0" applyFont="1" applyFill="1" applyBorder="1" applyAlignment="1" applyProtection="1">
      <alignment horizontal="center" vertical="center" wrapText="1"/>
      <protection locked="0"/>
    </xf>
    <xf numFmtId="0" fontId="11" fillId="4" borderId="17" xfId="0" applyFont="1" applyFill="1" applyBorder="1" applyAlignment="1" applyProtection="1">
      <alignment horizontal="center" vertical="center" wrapText="1"/>
      <protection locked="0"/>
    </xf>
    <xf numFmtId="0" fontId="11" fillId="4" borderId="25" xfId="0" applyFont="1" applyFill="1" applyBorder="1" applyAlignment="1" applyProtection="1">
      <alignment horizontal="center" vertical="center" wrapText="1"/>
      <protection locked="0"/>
    </xf>
    <xf numFmtId="0" fontId="2" fillId="8" borderId="36" xfId="0" applyFont="1" applyFill="1" applyBorder="1" applyAlignment="1" applyProtection="1">
      <alignment horizontal="center" vertical="center" wrapText="1"/>
      <protection locked="0"/>
    </xf>
    <xf numFmtId="3" fontId="2" fillId="0" borderId="0" xfId="0" applyNumberFormat="1" applyFont="1" applyAlignment="1">
      <alignment horizontal="center"/>
    </xf>
    <xf numFmtId="0" fontId="11" fillId="5" borderId="32" xfId="0" applyFont="1" applyFill="1" applyBorder="1" applyAlignment="1" applyProtection="1">
      <alignment horizontal="center" vertical="center" wrapText="1"/>
      <protection locked="0"/>
    </xf>
    <xf numFmtId="0" fontId="11" fillId="5" borderId="16" xfId="0" applyFont="1" applyFill="1" applyBorder="1" applyAlignment="1" applyProtection="1">
      <alignment horizontal="center" vertical="center" wrapText="1"/>
      <protection locked="0"/>
    </xf>
    <xf numFmtId="0" fontId="11" fillId="5" borderId="19" xfId="0" applyFont="1" applyFill="1" applyBorder="1" applyAlignment="1" applyProtection="1">
      <alignment horizontal="center" vertical="center" wrapText="1"/>
      <protection locked="0"/>
    </xf>
    <xf numFmtId="0" fontId="2" fillId="8" borderId="2" xfId="0" applyFont="1" applyFill="1" applyBorder="1" applyAlignment="1" applyProtection="1">
      <alignment horizontal="center" vertical="center" wrapText="1"/>
      <protection locked="0"/>
    </xf>
    <xf numFmtId="0" fontId="2" fillId="8" borderId="5" xfId="0" applyFont="1" applyFill="1" applyBorder="1" applyAlignment="1" applyProtection="1">
      <alignment horizontal="center" vertical="center" wrapText="1"/>
      <protection locked="0"/>
    </xf>
    <xf numFmtId="0" fontId="2" fillId="8" borderId="46" xfId="0" applyFont="1" applyFill="1" applyBorder="1" applyAlignment="1" applyProtection="1">
      <alignment horizontal="center" vertical="center" wrapText="1"/>
      <protection locked="0"/>
    </xf>
    <xf numFmtId="0" fontId="2" fillId="7" borderId="25" xfId="0" applyFont="1" applyFill="1" applyBorder="1" applyAlignment="1" applyProtection="1">
      <alignment horizontal="center" vertical="center" wrapText="1"/>
      <protection locked="0"/>
    </xf>
    <xf numFmtId="0" fontId="2" fillId="7" borderId="40" xfId="0" applyFont="1" applyFill="1" applyBorder="1" applyAlignment="1" applyProtection="1">
      <alignment horizontal="center" vertical="center" wrapText="1"/>
      <protection locked="0"/>
    </xf>
    <xf numFmtId="0" fontId="2" fillId="7" borderId="45" xfId="0" applyFont="1" applyFill="1" applyBorder="1" applyAlignment="1" applyProtection="1">
      <alignment horizontal="center" vertical="center" wrapText="1"/>
      <protection locked="0"/>
    </xf>
    <xf numFmtId="0" fontId="2" fillId="7" borderId="34" xfId="0" applyFont="1" applyFill="1" applyBorder="1" applyAlignment="1" applyProtection="1">
      <alignment horizontal="center" vertical="center" wrapText="1"/>
      <protection locked="0"/>
    </xf>
    <xf numFmtId="0" fontId="2" fillId="7" borderId="39" xfId="0" applyFont="1" applyFill="1" applyBorder="1" applyAlignment="1" applyProtection="1">
      <alignment horizontal="center" vertical="center" wrapText="1"/>
      <protection locked="0"/>
    </xf>
    <xf numFmtId="0" fontId="2" fillId="7" borderId="43" xfId="0" applyFont="1" applyFill="1" applyBorder="1" applyAlignment="1" applyProtection="1">
      <alignment horizontal="center" vertical="center" wrapText="1"/>
      <protection locked="0"/>
    </xf>
    <xf numFmtId="0" fontId="2" fillId="8" borderId="34" xfId="0" applyFont="1" applyFill="1" applyBorder="1" applyAlignment="1" applyProtection="1">
      <alignment horizontal="center" vertical="center" wrapText="1"/>
      <protection locked="0"/>
    </xf>
    <xf numFmtId="0" fontId="2" fillId="8" borderId="39" xfId="0" applyFont="1" applyFill="1" applyBorder="1" applyAlignment="1" applyProtection="1">
      <alignment horizontal="center" vertical="center" wrapText="1"/>
      <protection locked="0"/>
    </xf>
    <xf numFmtId="0" fontId="2" fillId="8" borderId="43"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0" fontId="2" fillId="8" borderId="44" xfId="0" applyFont="1" applyFill="1" applyBorder="1" applyAlignment="1" applyProtection="1">
      <alignment horizontal="center" vertical="center" wrapText="1"/>
      <protection locked="0"/>
    </xf>
    <xf numFmtId="3" fontId="2" fillId="8" borderId="37" xfId="0" applyNumberFormat="1" applyFont="1" applyFill="1" applyBorder="1" applyAlignment="1" applyProtection="1">
      <alignment horizontal="center" vertical="center" wrapText="1"/>
      <protection locked="0"/>
    </xf>
    <xf numFmtId="3" fontId="2" fillId="8" borderId="4" xfId="0" applyNumberFormat="1" applyFont="1" applyFill="1" applyBorder="1" applyAlignment="1" applyProtection="1">
      <alignment horizontal="center" vertical="center" wrapText="1"/>
      <protection locked="0"/>
    </xf>
    <xf numFmtId="3" fontId="2" fillId="8" borderId="47"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11" fillId="4" borderId="29" xfId="0"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11" fillId="4" borderId="30" xfId="0" applyFont="1" applyFill="1" applyBorder="1" applyAlignment="1" applyProtection="1">
      <alignment horizontal="center" vertical="center" wrapText="1"/>
      <protection locked="0"/>
    </xf>
    <xf numFmtId="0" fontId="11" fillId="4" borderId="31" xfId="0" applyFont="1" applyFill="1" applyBorder="1" applyAlignment="1" applyProtection="1">
      <alignment horizontal="center" vertical="center" wrapText="1"/>
      <protection locked="0"/>
    </xf>
    <xf numFmtId="3" fontId="11" fillId="5" borderId="32" xfId="0" applyNumberFormat="1" applyFont="1" applyFill="1" applyBorder="1" applyAlignment="1" applyProtection="1">
      <alignment horizontal="center" vertical="center" wrapText="1"/>
      <protection locked="0"/>
    </xf>
    <xf numFmtId="3" fontId="11" fillId="5" borderId="16" xfId="0" applyNumberFormat="1" applyFont="1" applyFill="1" applyBorder="1" applyAlignment="1" applyProtection="1">
      <alignment horizontal="center" vertical="center" wrapText="1"/>
      <protection locked="0"/>
    </xf>
    <xf numFmtId="3" fontId="11" fillId="5" borderId="19" xfId="0" applyNumberFormat="1" applyFont="1" applyFill="1" applyBorder="1" applyAlignment="1" applyProtection="1">
      <alignment horizontal="center" vertical="center" wrapText="1"/>
      <protection locked="0"/>
    </xf>
    <xf numFmtId="168" fontId="4" fillId="0" borderId="0" xfId="0" applyNumberFormat="1" applyFont="1" applyAlignment="1">
      <alignment horizontal="center" vertical="center"/>
    </xf>
    <xf numFmtId="168" fontId="4" fillId="0" borderId="20" xfId="0" applyNumberFormat="1" applyFont="1" applyBorder="1" applyAlignment="1">
      <alignment horizontal="center" vertical="center"/>
    </xf>
    <xf numFmtId="0" fontId="1" fillId="0" borderId="22" xfId="0" applyFont="1" applyBorder="1" applyAlignment="1">
      <alignment horizontal="center"/>
    </xf>
    <xf numFmtId="0" fontId="1" fillId="0" borderId="23" xfId="0" applyFont="1" applyBorder="1" applyAlignment="1">
      <alignment horizontal="center"/>
    </xf>
    <xf numFmtId="0" fontId="2" fillId="6" borderId="32"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0" fontId="2" fillId="6" borderId="19" xfId="0" applyFont="1" applyFill="1" applyBorder="1" applyAlignment="1" applyProtection="1">
      <alignment horizontal="center" vertical="center" wrapText="1"/>
      <protection locked="0"/>
    </xf>
    <xf numFmtId="0" fontId="2" fillId="6" borderId="38" xfId="0" applyFont="1" applyFill="1" applyBorder="1" applyAlignment="1" applyProtection="1">
      <alignment horizontal="center" vertical="center" wrapText="1"/>
      <protection locked="0"/>
    </xf>
    <xf numFmtId="0" fontId="2" fillId="6" borderId="0" xfId="0" applyFont="1" applyFill="1" applyAlignment="1" applyProtection="1">
      <alignment horizontal="center" vertical="center" wrapText="1"/>
      <protection locked="0"/>
    </xf>
    <xf numFmtId="0" fontId="2" fillId="6" borderId="20" xfId="0" applyFont="1" applyFill="1" applyBorder="1" applyAlignment="1" applyProtection="1">
      <alignment horizontal="center" vertical="center" wrapText="1"/>
      <protection locked="0"/>
    </xf>
    <xf numFmtId="0" fontId="2" fillId="6" borderId="41" xfId="0"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6" borderId="42" xfId="0" applyFont="1" applyFill="1" applyBorder="1" applyAlignment="1" applyProtection="1">
      <alignment horizontal="center" vertical="center" wrapText="1"/>
      <protection locked="0"/>
    </xf>
    <xf numFmtId="3" fontId="2" fillId="8" borderId="24" xfId="0" applyNumberFormat="1" applyFont="1" applyFill="1" applyBorder="1" applyAlignment="1" applyProtection="1">
      <alignment horizontal="center" vertical="center" wrapText="1"/>
      <protection locked="0"/>
    </xf>
    <xf numFmtId="3" fontId="2" fillId="8" borderId="39" xfId="0" applyNumberFormat="1" applyFont="1" applyFill="1" applyBorder="1" applyAlignment="1" applyProtection="1">
      <alignment horizontal="center" vertical="center" wrapText="1"/>
      <protection locked="0"/>
    </xf>
    <xf numFmtId="3" fontId="2" fillId="8" borderId="43" xfId="0" applyNumberFormat="1" applyFont="1" applyFill="1" applyBorder="1" applyAlignment="1" applyProtection="1">
      <alignment horizontal="center" vertical="center" wrapText="1"/>
      <protection locked="0"/>
    </xf>
    <xf numFmtId="3" fontId="2" fillId="8" borderId="33" xfId="0" applyNumberFormat="1" applyFont="1" applyFill="1" applyBorder="1" applyAlignment="1" applyProtection="1">
      <alignment horizontal="center" vertical="center" wrapText="1"/>
      <protection locked="0"/>
    </xf>
    <xf numFmtId="3" fontId="2" fillId="8" borderId="36" xfId="0" applyNumberFormat="1" applyFont="1" applyFill="1" applyBorder="1" applyAlignment="1" applyProtection="1">
      <alignment horizontal="center" vertical="center" wrapText="1"/>
      <protection locked="0"/>
    </xf>
    <xf numFmtId="3" fontId="2" fillId="8" borderId="44" xfId="0" applyNumberFormat="1" applyFont="1" applyFill="1" applyBorder="1" applyAlignment="1" applyProtection="1">
      <alignment horizontal="center" vertical="center" wrapText="1"/>
      <protection locked="0"/>
    </xf>
    <xf numFmtId="0" fontId="1" fillId="0" borderId="11" xfId="0" applyFont="1" applyBorder="1" applyAlignment="1">
      <alignment horizontal="justify" vertical="center" wrapText="1"/>
    </xf>
    <xf numFmtId="0" fontId="1" fillId="0" borderId="14" xfId="0" applyFont="1" applyBorder="1" applyAlignment="1">
      <alignment horizontal="justify" vertical="center" wrapText="1"/>
    </xf>
    <xf numFmtId="0" fontId="3" fillId="0" borderId="0" xfId="0" applyFont="1" applyAlignment="1">
      <alignment horizontal="left" vertical="center" wrapText="1"/>
    </xf>
    <xf numFmtId="0" fontId="2" fillId="7" borderId="33" xfId="0" applyFont="1" applyFill="1" applyBorder="1" applyAlignment="1" applyProtection="1">
      <alignment horizontal="center" vertical="center" wrapText="1"/>
      <protection locked="0"/>
    </xf>
    <xf numFmtId="0" fontId="2" fillId="7" borderId="36" xfId="0" applyFont="1" applyFill="1" applyBorder="1" applyAlignment="1" applyProtection="1">
      <alignment horizontal="center" vertical="center" wrapText="1"/>
      <protection locked="0"/>
    </xf>
    <xf numFmtId="0" fontId="2" fillId="7" borderId="44" xfId="0" applyFont="1" applyFill="1" applyBorder="1" applyAlignment="1" applyProtection="1">
      <alignment horizontal="center" vertical="center" wrapText="1"/>
      <protection locked="0"/>
    </xf>
    <xf numFmtId="0" fontId="1" fillId="0" borderId="9" xfId="0" applyFont="1" applyBorder="1" applyAlignment="1">
      <alignment horizontal="justify" vertical="center" wrapText="1"/>
    </xf>
    <xf numFmtId="0" fontId="1" fillId="0" borderId="11" xfId="0" applyFont="1" applyBorder="1" applyAlignment="1">
      <alignment horizontal="left" vertical="center" wrapText="1"/>
    </xf>
    <xf numFmtId="0" fontId="1" fillId="0" borderId="14" xfId="0" applyFont="1" applyBorder="1" applyAlignment="1">
      <alignment horizontal="left" vertical="center" wrapText="1"/>
    </xf>
    <xf numFmtId="0" fontId="33" fillId="0" borderId="36" xfId="0" applyFont="1" applyBorder="1" applyAlignment="1" applyProtection="1">
      <alignment horizontal="justify" vertical="center" wrapText="1"/>
      <protection locked="0"/>
    </xf>
    <xf numFmtId="0" fontId="33" fillId="0" borderId="12" xfId="0" applyFont="1" applyBorder="1" applyAlignment="1" applyProtection="1">
      <alignment horizontal="justify" vertical="center" wrapText="1"/>
      <protection locked="0"/>
    </xf>
    <xf numFmtId="165" fontId="33" fillId="0" borderId="40" xfId="0" applyNumberFormat="1" applyFont="1" applyBorder="1" applyAlignment="1">
      <alignment horizontal="center" vertical="center" wrapText="1"/>
    </xf>
    <xf numFmtId="165" fontId="33" fillId="0" borderId="52" xfId="0" applyNumberFormat="1" applyFont="1" applyBorder="1" applyAlignment="1">
      <alignment horizontal="center" vertical="center" wrapText="1"/>
    </xf>
    <xf numFmtId="0" fontId="33" fillId="0" borderId="39" xfId="0" applyFont="1" applyBorder="1" applyAlignment="1" applyProtection="1">
      <alignment horizontal="center" vertical="center" wrapText="1"/>
      <protection locked="0"/>
    </xf>
    <xf numFmtId="0" fontId="33" fillId="0" borderId="51" xfId="0" applyFont="1" applyBorder="1" applyAlignment="1" applyProtection="1">
      <alignment horizontal="center" vertical="center" wrapText="1"/>
      <protection locked="0"/>
    </xf>
    <xf numFmtId="0" fontId="2" fillId="7" borderId="24"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20" xfId="0" applyFont="1" applyBorder="1" applyAlignment="1">
      <alignment horizontal="center" vertical="center"/>
    </xf>
    <xf numFmtId="0" fontId="2" fillId="7" borderId="35" xfId="0" applyFont="1" applyFill="1" applyBorder="1" applyAlignment="1" applyProtection="1">
      <alignment horizontal="center" vertical="center" wrapText="1"/>
      <protection locked="0"/>
    </xf>
    <xf numFmtId="3" fontId="34" fillId="8" borderId="24" xfId="0" applyNumberFormat="1" applyFont="1" applyFill="1" applyBorder="1" applyAlignment="1" applyProtection="1">
      <alignment horizontal="center" vertical="center" wrapText="1"/>
      <protection locked="0"/>
    </xf>
    <xf numFmtId="0" fontId="1" fillId="0" borderId="15" xfId="0" applyFont="1" applyBorder="1" applyAlignment="1">
      <alignment horizontal="center"/>
    </xf>
    <xf numFmtId="0" fontId="1" fillId="0" borderId="18" xfId="0" applyFont="1" applyBorder="1" applyAlignment="1">
      <alignment horizontal="center"/>
    </xf>
    <xf numFmtId="0" fontId="1" fillId="0" borderId="21" xfId="0" applyFont="1" applyBorder="1" applyAlignment="1">
      <alignment horizont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2" fillId="8" borderId="35" xfId="0" applyFont="1" applyFill="1" applyBorder="1" applyAlignment="1" applyProtection="1">
      <alignment horizontal="center" vertical="center" wrapText="1"/>
      <protection locked="0"/>
    </xf>
    <xf numFmtId="0" fontId="2" fillId="8" borderId="40" xfId="0" applyFont="1" applyFill="1" applyBorder="1" applyAlignment="1" applyProtection="1">
      <alignment horizontal="center" vertical="center" wrapText="1"/>
      <protection locked="0"/>
    </xf>
    <xf numFmtId="0" fontId="2" fillId="8" borderId="45" xfId="0" applyFont="1" applyFill="1" applyBorder="1" applyAlignment="1" applyProtection="1">
      <alignment horizontal="center" vertical="center" wrapText="1"/>
      <protection locked="0"/>
    </xf>
    <xf numFmtId="0" fontId="2" fillId="7" borderId="10" xfId="0" applyFont="1" applyFill="1" applyBorder="1" applyAlignment="1" applyProtection="1">
      <alignment horizontal="center" vertical="center" wrapText="1"/>
      <protection locked="0"/>
    </xf>
    <xf numFmtId="168" fontId="40" fillId="0" borderId="0" xfId="0" applyNumberFormat="1" applyFont="1" applyAlignment="1">
      <alignment horizontal="center" vertical="center"/>
    </xf>
    <xf numFmtId="0" fontId="19" fillId="15" borderId="30" xfId="0" applyFont="1" applyFill="1" applyBorder="1" applyAlignment="1">
      <alignment horizontal="center" vertical="center" wrapText="1"/>
    </xf>
    <xf numFmtId="0" fontId="19" fillId="15" borderId="33" xfId="0" applyFont="1" applyFill="1" applyBorder="1" applyAlignment="1">
      <alignment horizontal="center" vertical="center" textRotation="90" wrapText="1"/>
    </xf>
    <xf numFmtId="0" fontId="19" fillId="15" borderId="12" xfId="0" applyFont="1" applyFill="1" applyBorder="1" applyAlignment="1">
      <alignment horizontal="center" vertical="center" textRotation="90" wrapText="1"/>
    </xf>
    <xf numFmtId="0" fontId="14" fillId="0" borderId="57" xfId="0" applyFont="1" applyBorder="1" applyAlignment="1">
      <alignment horizontal="left" vertical="center"/>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4" fillId="0" borderId="38"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55" xfId="0" applyFont="1" applyBorder="1" applyAlignment="1">
      <alignment horizontal="center" vertical="center"/>
    </xf>
    <xf numFmtId="1" fontId="14" fillId="15" borderId="26" xfId="0" applyNumberFormat="1" applyFont="1" applyFill="1" applyBorder="1" applyAlignment="1">
      <alignment horizontal="center" vertical="center" wrapText="1"/>
    </xf>
    <xf numFmtId="1" fontId="14" fillId="15" borderId="56" xfId="0" applyNumberFormat="1" applyFont="1" applyFill="1" applyBorder="1" applyAlignment="1">
      <alignment horizontal="center" vertical="center" wrapText="1"/>
    </xf>
    <xf numFmtId="1" fontId="14" fillId="15" borderId="27" xfId="0" applyNumberFormat="1" applyFont="1" applyFill="1" applyBorder="1" applyAlignment="1">
      <alignment horizontal="center" vertical="center" wrapText="1"/>
    </xf>
    <xf numFmtId="0" fontId="14" fillId="0" borderId="10" xfId="0" applyFont="1" applyBorder="1" applyAlignment="1">
      <alignment horizontal="center" vertical="center"/>
    </xf>
    <xf numFmtId="0" fontId="14" fillId="0" borderId="36"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171" fontId="14" fillId="16" borderId="37" xfId="0" applyNumberFormat="1" applyFont="1" applyFill="1" applyBorder="1" applyAlignment="1">
      <alignment horizontal="center" vertical="center" wrapText="1"/>
    </xf>
    <xf numFmtId="171" fontId="14" fillId="16" borderId="6" xfId="0" applyNumberFormat="1" applyFont="1" applyFill="1" applyBorder="1" applyAlignment="1">
      <alignment horizontal="center"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3" fontId="14" fillId="16" borderId="25" xfId="0" applyNumberFormat="1" applyFont="1" applyFill="1" applyBorder="1" applyAlignment="1">
      <alignment horizontal="center" vertical="center" wrapText="1"/>
    </xf>
    <xf numFmtId="3" fontId="14" fillId="16" borderId="52" xfId="0" applyNumberFormat="1" applyFont="1" applyFill="1" applyBorder="1" applyAlignment="1">
      <alignment horizontal="center" vertical="center" wrapText="1"/>
    </xf>
    <xf numFmtId="0" fontId="14" fillId="15" borderId="58" xfId="0" applyFont="1" applyFill="1" applyBorder="1" applyAlignment="1">
      <alignment horizontal="center" vertical="center" wrapText="1"/>
    </xf>
    <xf numFmtId="0" fontId="14" fillId="15" borderId="27" xfId="0" applyFont="1" applyFill="1" applyBorder="1" applyAlignment="1">
      <alignment horizontal="center" vertical="center" wrapText="1"/>
    </xf>
    <xf numFmtId="0" fontId="14" fillId="15" borderId="56" xfId="0" applyFont="1" applyFill="1" applyBorder="1" applyAlignment="1">
      <alignment horizontal="center" vertical="center" wrapText="1"/>
    </xf>
    <xf numFmtId="1" fontId="14" fillId="15" borderId="58" xfId="0" applyNumberFormat="1" applyFont="1" applyFill="1" applyBorder="1" applyAlignment="1">
      <alignment horizontal="center" vertical="center" wrapText="1"/>
    </xf>
    <xf numFmtId="3" fontId="19" fillId="15" borderId="30" xfId="0" applyNumberFormat="1" applyFont="1" applyFill="1" applyBorder="1" applyAlignment="1">
      <alignment horizontal="center" vertical="center" wrapText="1"/>
    </xf>
    <xf numFmtId="0" fontId="19" fillId="15" borderId="58" xfId="0" applyFont="1" applyFill="1" applyBorder="1" applyAlignment="1">
      <alignment horizontal="center" vertical="center"/>
    </xf>
    <xf numFmtId="0" fontId="19" fillId="15" borderId="27" xfId="0" applyFont="1" applyFill="1" applyBorder="1" applyAlignment="1">
      <alignment horizontal="center" vertical="center"/>
    </xf>
    <xf numFmtId="0" fontId="19" fillId="15" borderId="56" xfId="0" applyFont="1" applyFill="1" applyBorder="1" applyAlignment="1">
      <alignment horizontal="center" vertical="center"/>
    </xf>
    <xf numFmtId="0" fontId="12" fillId="0" borderId="9" xfId="0" applyFont="1" applyBorder="1" applyAlignment="1">
      <alignment horizontal="justify" vertical="center" wrapText="1"/>
    </xf>
    <xf numFmtId="1" fontId="13" fillId="0" borderId="3" xfId="0" applyNumberFormat="1" applyFont="1" applyBorder="1" applyAlignment="1">
      <alignment horizontal="center"/>
    </xf>
    <xf numFmtId="0" fontId="12" fillId="0" borderId="11"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11" xfId="0" applyFont="1" applyBorder="1" applyAlignment="1">
      <alignment horizontal="left" vertical="center" wrapText="1"/>
    </xf>
    <xf numFmtId="0" fontId="12" fillId="0" borderId="14" xfId="0" applyFont="1" applyBorder="1" applyAlignment="1">
      <alignment horizontal="left" vertical="center" wrapText="1"/>
    </xf>
    <xf numFmtId="1" fontId="14" fillId="0" borderId="60" xfId="0" applyNumberFormat="1" applyFont="1" applyBorder="1" applyAlignment="1">
      <alignment horizontal="right" vertical="center" wrapText="1"/>
    </xf>
    <xf numFmtId="1" fontId="14" fillId="0" borderId="22" xfId="0" applyNumberFormat="1" applyFont="1" applyBorder="1" applyAlignment="1">
      <alignment horizontal="right" vertical="center" wrapText="1"/>
    </xf>
    <xf numFmtId="1" fontId="14" fillId="0" borderId="23" xfId="0" applyNumberFormat="1" applyFont="1" applyBorder="1" applyAlignment="1">
      <alignment horizontal="right" vertical="center" wrapText="1"/>
    </xf>
    <xf numFmtId="0" fontId="14" fillId="16" borderId="36" xfId="0" applyFont="1" applyFill="1" applyBorder="1" applyAlignment="1">
      <alignment horizontal="center" vertical="center" wrapText="1"/>
    </xf>
    <xf numFmtId="0" fontId="14" fillId="16" borderId="12" xfId="0" applyFont="1" applyFill="1" applyBorder="1" applyAlignment="1">
      <alignment horizontal="center" vertical="center" wrapText="1"/>
    </xf>
    <xf numFmtId="0" fontId="14" fillId="16" borderId="10" xfId="0" applyFont="1" applyFill="1" applyBorder="1" applyAlignment="1">
      <alignment horizontal="center" vertical="center" wrapText="1"/>
    </xf>
    <xf numFmtId="0" fontId="14" fillId="15" borderId="11" xfId="0" applyFont="1" applyFill="1" applyBorder="1" applyAlignment="1">
      <alignment horizontal="center" vertical="center" wrapText="1"/>
    </xf>
    <xf numFmtId="0" fontId="14" fillId="15" borderId="13" xfId="0" applyFont="1" applyFill="1" applyBorder="1" applyAlignment="1">
      <alignment horizontal="center" vertical="center" wrapText="1"/>
    </xf>
    <xf numFmtId="0" fontId="14" fillId="15" borderId="14" xfId="0" applyFont="1" applyFill="1" applyBorder="1" applyAlignment="1">
      <alignment horizontal="center" vertical="center" wrapText="1"/>
    </xf>
    <xf numFmtId="0" fontId="25" fillId="17" borderId="9" xfId="0" applyFont="1" applyFill="1" applyBorder="1" applyAlignment="1">
      <alignment horizontal="center" vertical="center" wrapText="1"/>
    </xf>
    <xf numFmtId="0" fontId="14" fillId="0" borderId="38" xfId="0" applyFont="1" applyBorder="1" applyAlignment="1">
      <alignment horizontal="center" vertical="center"/>
    </xf>
    <xf numFmtId="0" fontId="14"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63"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62" xfId="0" applyFont="1" applyBorder="1" applyAlignment="1">
      <alignment horizontal="center" vertical="center"/>
    </xf>
    <xf numFmtId="0" fontId="14" fillId="15" borderId="64" xfId="0" applyFont="1" applyFill="1" applyBorder="1" applyAlignment="1">
      <alignment horizontal="center" vertical="center" wrapText="1"/>
    </xf>
    <xf numFmtId="0" fontId="14" fillId="18" borderId="36" xfId="0" applyFont="1" applyFill="1" applyBorder="1" applyAlignment="1">
      <alignment horizontal="center" vertical="center" wrapText="1"/>
    </xf>
    <xf numFmtId="0" fontId="14" fillId="18" borderId="8" xfId="0" applyFont="1" applyFill="1" applyBorder="1" applyAlignment="1">
      <alignment horizontal="center" vertical="center" wrapText="1"/>
    </xf>
    <xf numFmtId="3" fontId="19" fillId="3" borderId="11" xfId="0" applyNumberFormat="1" applyFont="1" applyFill="1" applyBorder="1" applyAlignment="1">
      <alignment horizontal="center" vertical="center" wrapText="1"/>
    </xf>
    <xf numFmtId="3" fontId="19" fillId="3" borderId="13" xfId="0" applyNumberFormat="1" applyFont="1" applyFill="1" applyBorder="1" applyAlignment="1">
      <alignment horizontal="center" vertical="center" wrapText="1"/>
    </xf>
    <xf numFmtId="3" fontId="19" fillId="3" borderId="14" xfId="0" applyNumberFormat="1" applyFont="1" applyFill="1" applyBorder="1" applyAlignment="1">
      <alignment horizontal="center" vertical="center" wrapText="1"/>
    </xf>
    <xf numFmtId="0" fontId="19" fillId="15" borderId="13" xfId="0" applyFont="1" applyFill="1" applyBorder="1" applyAlignment="1">
      <alignment horizontal="center" vertical="center"/>
    </xf>
    <xf numFmtId="0" fontId="14" fillId="16" borderId="34" xfId="0" applyFont="1" applyFill="1" applyBorder="1" applyAlignment="1">
      <alignment horizontal="center" vertical="center" wrapText="1"/>
    </xf>
    <xf numFmtId="0" fontId="14" fillId="16" borderId="51" xfId="0" applyFont="1" applyFill="1" applyBorder="1" applyAlignment="1">
      <alignment horizontal="center" vertical="center" wrapText="1"/>
    </xf>
    <xf numFmtId="3" fontId="14" fillId="16" borderId="9" xfId="0" applyNumberFormat="1" applyFont="1" applyFill="1" applyBorder="1" applyAlignment="1">
      <alignment horizontal="center" vertical="center" wrapText="1"/>
    </xf>
    <xf numFmtId="172" fontId="14" fillId="16" borderId="9" xfId="0" applyNumberFormat="1" applyFont="1" applyFill="1" applyBorder="1" applyAlignment="1">
      <alignment horizontal="center" vertical="center" wrapText="1"/>
    </xf>
    <xf numFmtId="49" fontId="14" fillId="16" borderId="11" xfId="0" applyNumberFormat="1" applyFont="1" applyFill="1" applyBorder="1" applyAlignment="1">
      <alignment horizontal="center" vertical="center" textRotation="90" wrapText="1"/>
    </xf>
    <xf numFmtId="49" fontId="14" fillId="16" borderId="14" xfId="0" applyNumberFormat="1" applyFont="1" applyFill="1" applyBorder="1" applyAlignment="1">
      <alignment horizontal="center" vertical="center" textRotation="90" wrapText="1"/>
    </xf>
    <xf numFmtId="0" fontId="14" fillId="16" borderId="6" xfId="0" applyFont="1" applyFill="1" applyBorder="1" applyAlignment="1">
      <alignment horizontal="center" vertical="center" wrapText="1"/>
    </xf>
    <xf numFmtId="0" fontId="14" fillId="16" borderId="7" xfId="0" applyFont="1" applyFill="1" applyBorder="1" applyAlignment="1">
      <alignment horizontal="center" vertical="center" wrapText="1"/>
    </xf>
    <xf numFmtId="0" fontId="14" fillId="16" borderId="8" xfId="0" applyFont="1" applyFill="1" applyBorder="1" applyAlignment="1">
      <alignment horizontal="center" vertical="center" wrapText="1"/>
    </xf>
    <xf numFmtId="1" fontId="31" fillId="14" borderId="10" xfId="0" applyNumberFormat="1" applyFont="1" applyFill="1" applyBorder="1" applyAlignment="1">
      <alignment horizontal="center" vertical="center" wrapText="1"/>
    </xf>
    <xf numFmtId="1" fontId="31" fillId="14" borderId="36" xfId="0" applyNumberFormat="1" applyFont="1" applyFill="1" applyBorder="1" applyAlignment="1">
      <alignment horizontal="center" vertical="center" wrapText="1"/>
    </xf>
    <xf numFmtId="1" fontId="31" fillId="14" borderId="12" xfId="0" applyNumberFormat="1" applyFont="1" applyFill="1" applyBorder="1" applyAlignment="1">
      <alignment horizontal="center" vertical="center" wrapText="1"/>
    </xf>
    <xf numFmtId="0" fontId="14" fillId="16" borderId="9" xfId="0" applyFont="1" applyFill="1" applyBorder="1" applyAlignment="1">
      <alignment horizontal="center" vertical="center" textRotation="90" wrapText="1"/>
    </xf>
    <xf numFmtId="0" fontId="14" fillId="18" borderId="9" xfId="0" applyFont="1" applyFill="1" applyBorder="1" applyAlignment="1">
      <alignment horizontal="center" vertical="center" wrapText="1"/>
    </xf>
    <xf numFmtId="0" fontId="19" fillId="15" borderId="13" xfId="0" applyFont="1" applyFill="1" applyBorder="1" applyAlignment="1">
      <alignment horizontal="center" vertical="center" wrapText="1"/>
    </xf>
    <xf numFmtId="0" fontId="19" fillId="15" borderId="11" xfId="0" applyFont="1" applyFill="1" applyBorder="1" applyAlignment="1">
      <alignment horizontal="center" vertical="center" wrapText="1"/>
    </xf>
    <xf numFmtId="0" fontId="19" fillId="15" borderId="9"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xf>
    <xf numFmtId="0" fontId="14" fillId="16" borderId="9"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2" fillId="0" borderId="11" xfId="0" applyFont="1" applyBorder="1" applyAlignment="1">
      <alignment horizontal="center" vertical="center" wrapText="1"/>
    </xf>
    <xf numFmtId="0" fontId="12" fillId="0" borderId="14" xfId="0" applyFont="1" applyBorder="1" applyAlignment="1">
      <alignment horizontal="center" vertical="center" wrapText="1"/>
    </xf>
    <xf numFmtId="0" fontId="14" fillId="15" borderId="11" xfId="0" applyFont="1" applyFill="1" applyBorder="1" applyAlignment="1">
      <alignment horizontal="center" vertical="center" textRotation="90" wrapText="1"/>
    </xf>
    <xf numFmtId="0" fontId="14" fillId="15" borderId="14" xfId="0" applyFont="1" applyFill="1" applyBorder="1" applyAlignment="1">
      <alignment horizontal="center" vertical="center" textRotation="90"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14" fontId="3" fillId="2" borderId="6" xfId="0" applyNumberFormat="1" applyFont="1" applyFill="1" applyBorder="1" applyAlignment="1">
      <alignment horizontal="left"/>
    </xf>
    <xf numFmtId="0" fontId="3" fillId="2" borderId="8" xfId="0" applyFont="1" applyFill="1" applyBorder="1" applyAlignment="1">
      <alignment horizontal="left"/>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1" xfId="0" applyFont="1" applyFill="1" applyBorder="1" applyAlignment="1">
      <alignment horizontal="left" vertical="distributed"/>
    </xf>
    <xf numFmtId="0" fontId="2" fillId="2" borderId="2" xfId="0" applyFont="1" applyFill="1" applyBorder="1" applyAlignment="1">
      <alignment horizontal="left" vertical="distributed"/>
    </xf>
    <xf numFmtId="0" fontId="2" fillId="2" borderId="6" xfId="0" applyFont="1" applyFill="1" applyBorder="1" applyAlignment="1">
      <alignment horizontal="left" vertical="distributed"/>
    </xf>
    <xf numFmtId="0" fontId="2" fillId="2" borderId="8" xfId="0" applyFont="1" applyFill="1" applyBorder="1" applyAlignment="1">
      <alignment horizontal="left" vertical="distributed"/>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17" fontId="1" fillId="0" borderId="4" xfId="0" applyNumberFormat="1"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3" borderId="9" xfId="0" applyFont="1" applyFill="1" applyBorder="1" applyAlignment="1">
      <alignment horizontal="center"/>
    </xf>
    <xf numFmtId="0" fontId="2" fillId="0" borderId="9" xfId="0" applyFont="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cellXfs>
  <cellStyles count="11">
    <cellStyle name="KPT04" xfId="3" xr:uid="{00000000-0005-0000-0000-000000000000}"/>
    <cellStyle name="Millares" xfId="10" builtinId="3"/>
    <cellStyle name="Millares 2 2 2 2" xfId="4" xr:uid="{00000000-0005-0000-0000-000002000000}"/>
    <cellStyle name="Millares 2 2 3" xfId="5" xr:uid="{00000000-0005-0000-0000-000003000000}"/>
    <cellStyle name="Moneda" xfId="1" builtinId="4"/>
    <cellStyle name="Normal" xfId="0" builtinId="0"/>
    <cellStyle name="Normal 87" xfId="8" xr:uid="{00000000-0005-0000-0000-000006000000}"/>
    <cellStyle name="Normal 90" xfId="9" xr:uid="{00000000-0005-0000-0000-000007000000}"/>
    <cellStyle name="Porcentaje" xfId="6" builtinId="5"/>
    <cellStyle name="Porcentaje 2 2" xfId="2" xr:uid="{00000000-0005-0000-0000-000009000000}"/>
    <cellStyle name="Porcentaje 2 2 2" xfId="7" xr:uid="{00000000-0005-0000-0000-00000A000000}"/>
  </cellStyles>
  <dxfs count="10">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r>
              <a:rPr lang="es-CO"/>
              <a:t>Cumplimiento de Metas</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'F-PLA-47 IDTQ'!$R$24</c:f>
              <c:strCache>
                <c:ptCount val="1"/>
                <c:pt idx="0">
                  <c:v>No.</c:v>
                </c:pt>
              </c:strCache>
            </c:strRef>
          </c:tx>
          <c:spPr>
            <a:solidFill>
              <a:schemeClr val="accent1"/>
            </a:solidFill>
            <a:ln>
              <a:noFill/>
            </a:ln>
            <a:effectLst/>
          </c:spPr>
          <c:invertIfNegative val="0"/>
          <c:dPt>
            <c:idx val="4"/>
            <c:invertIfNegative val="0"/>
            <c:bubble3D val="0"/>
            <c:spPr>
              <a:solidFill>
                <a:srgbClr val="C00000"/>
              </a:solidFill>
              <a:ln>
                <a:noFill/>
              </a:ln>
              <a:effectLst/>
            </c:spPr>
            <c:extLst>
              <c:ext xmlns:c16="http://schemas.microsoft.com/office/drawing/2014/chart" uri="{C3380CC4-5D6E-409C-BE32-E72D297353CC}">
                <c16:uniqueId val="{00000001-B2AF-4F35-AFBA-1D0BC4665744}"/>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3-B2AF-4F35-AFBA-1D0BC4665744}"/>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IDTQ'!$R$25:$R$30</c:f>
              <c:numCache>
                <c:formatCode>General</c:formatCode>
                <c:ptCount val="6"/>
                <c:pt idx="0">
                  <c:v>1</c:v>
                </c:pt>
                <c:pt idx="1">
                  <c:v>0</c:v>
                </c:pt>
                <c:pt idx="2">
                  <c:v>3</c:v>
                </c:pt>
                <c:pt idx="3">
                  <c:v>0</c:v>
                </c:pt>
                <c:pt idx="4">
                  <c:v>0</c:v>
                </c:pt>
                <c:pt idx="5">
                  <c:v>4</c:v>
                </c:pt>
              </c:numCache>
            </c:numRef>
          </c:val>
          <c:extLst>
            <c:ext xmlns:c16="http://schemas.microsoft.com/office/drawing/2014/chart" uri="{C3380CC4-5D6E-409C-BE32-E72D297353CC}">
              <c16:uniqueId val="{00000004-B2AF-4F35-AFBA-1D0BC4665744}"/>
            </c:ext>
          </c:extLst>
        </c:ser>
        <c:ser>
          <c:idx val="1"/>
          <c:order val="1"/>
          <c:tx>
            <c:strRef>
              <c:f>'F-PLA-47 IDTQ'!$S$24</c:f>
              <c:strCache>
                <c:ptCount val="1"/>
                <c:pt idx="0">
                  <c:v>%</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IDTQ'!$S$25:$S$30</c:f>
              <c:numCache>
                <c:formatCode>0%</c:formatCode>
                <c:ptCount val="6"/>
                <c:pt idx="0">
                  <c:v>0.25</c:v>
                </c:pt>
                <c:pt idx="1">
                  <c:v>0</c:v>
                </c:pt>
                <c:pt idx="2">
                  <c:v>0.75</c:v>
                </c:pt>
                <c:pt idx="3">
                  <c:v>0</c:v>
                </c:pt>
                <c:pt idx="4">
                  <c:v>0</c:v>
                </c:pt>
                <c:pt idx="5">
                  <c:v>1</c:v>
                </c:pt>
              </c:numCache>
            </c:numRef>
          </c:val>
          <c:extLst>
            <c:ext xmlns:c16="http://schemas.microsoft.com/office/drawing/2014/chart" uri="{C3380CC4-5D6E-409C-BE32-E72D297353CC}">
              <c16:uniqueId val="{00000005-B2AF-4F35-AFBA-1D0BC4665744}"/>
            </c:ext>
          </c:extLst>
        </c:ser>
        <c:dLbls>
          <c:showLegendKey val="0"/>
          <c:showVal val="1"/>
          <c:showCatName val="0"/>
          <c:showSerName val="0"/>
          <c:showPercent val="0"/>
          <c:showBubbleSize val="0"/>
        </c:dLbls>
        <c:gapWidth val="219"/>
        <c:overlap val="-27"/>
        <c:axId val="222212032"/>
        <c:axId val="222212592"/>
      </c:barChart>
      <c:catAx>
        <c:axId val="2222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592"/>
        <c:crosses val="autoZero"/>
        <c:auto val="1"/>
        <c:lblAlgn val="ctr"/>
        <c:lblOffset val="100"/>
        <c:noMultiLvlLbl val="0"/>
      </c:catAx>
      <c:valAx>
        <c:axId val="2222125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sz="800"/>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r>
              <a:rPr lang="es-CO"/>
              <a:t>Cumplimiento de Metas</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'F-PLA-47 IDTQ'!$R$24</c:f>
              <c:strCache>
                <c:ptCount val="1"/>
                <c:pt idx="0">
                  <c:v>No.</c:v>
                </c:pt>
              </c:strCache>
            </c:strRef>
          </c:tx>
          <c:spPr>
            <a:solidFill>
              <a:schemeClr val="accent1"/>
            </a:solidFill>
            <a:ln>
              <a:noFill/>
            </a:ln>
            <a:effectLst/>
          </c:spPr>
          <c:invertIfNegative val="0"/>
          <c:dPt>
            <c:idx val="4"/>
            <c:invertIfNegative val="0"/>
            <c:bubble3D val="0"/>
            <c:spPr>
              <a:solidFill>
                <a:srgbClr val="C00000"/>
              </a:solidFill>
              <a:ln>
                <a:noFill/>
              </a:ln>
              <a:effectLst/>
            </c:spPr>
            <c:extLst>
              <c:ext xmlns:c16="http://schemas.microsoft.com/office/drawing/2014/chart" uri="{C3380CC4-5D6E-409C-BE32-E72D297353CC}">
                <c16:uniqueId val="{00000001-7862-4235-BD14-D9DB788508E3}"/>
              </c:ext>
            </c:extLst>
          </c:dPt>
          <c:dPt>
            <c:idx val="5"/>
            <c:invertIfNegative val="0"/>
            <c:bubble3D val="0"/>
            <c:spPr>
              <a:solidFill>
                <a:schemeClr val="tx2">
                  <a:lumMod val="75000"/>
                </a:schemeClr>
              </a:solidFill>
              <a:ln>
                <a:noFill/>
              </a:ln>
              <a:effectLst/>
            </c:spPr>
            <c:extLst>
              <c:ext xmlns:c16="http://schemas.microsoft.com/office/drawing/2014/chart" uri="{C3380CC4-5D6E-409C-BE32-E72D297353CC}">
                <c16:uniqueId val="{00000003-7862-4235-BD14-D9DB788508E3}"/>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IDTQ'!$R$25:$R$30</c:f>
              <c:numCache>
                <c:formatCode>General</c:formatCode>
                <c:ptCount val="6"/>
                <c:pt idx="0">
                  <c:v>1</c:v>
                </c:pt>
                <c:pt idx="1">
                  <c:v>0</c:v>
                </c:pt>
                <c:pt idx="2">
                  <c:v>3</c:v>
                </c:pt>
                <c:pt idx="3">
                  <c:v>0</c:v>
                </c:pt>
                <c:pt idx="4">
                  <c:v>0</c:v>
                </c:pt>
                <c:pt idx="5">
                  <c:v>4</c:v>
                </c:pt>
              </c:numCache>
            </c:numRef>
          </c:val>
          <c:extLst>
            <c:ext xmlns:c16="http://schemas.microsoft.com/office/drawing/2014/chart" uri="{C3380CC4-5D6E-409C-BE32-E72D297353CC}">
              <c16:uniqueId val="{00000004-7862-4235-BD14-D9DB788508E3}"/>
            </c:ext>
          </c:extLst>
        </c:ser>
        <c:ser>
          <c:idx val="1"/>
          <c:order val="1"/>
          <c:tx>
            <c:strRef>
              <c:f>'F-PLA-47 IDTQ'!$S$24</c:f>
              <c:strCache>
                <c:ptCount val="1"/>
                <c:pt idx="0">
                  <c:v>%</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IDTQ'!$Q$25:$Q$30</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IDTQ'!$S$25:$S$30</c:f>
              <c:numCache>
                <c:formatCode>0%</c:formatCode>
                <c:ptCount val="6"/>
                <c:pt idx="0">
                  <c:v>0.25</c:v>
                </c:pt>
                <c:pt idx="1">
                  <c:v>0</c:v>
                </c:pt>
                <c:pt idx="2">
                  <c:v>0.75</c:v>
                </c:pt>
                <c:pt idx="3">
                  <c:v>0</c:v>
                </c:pt>
                <c:pt idx="4">
                  <c:v>0</c:v>
                </c:pt>
                <c:pt idx="5">
                  <c:v>1</c:v>
                </c:pt>
              </c:numCache>
            </c:numRef>
          </c:val>
          <c:extLst>
            <c:ext xmlns:c16="http://schemas.microsoft.com/office/drawing/2014/chart" uri="{C3380CC4-5D6E-409C-BE32-E72D297353CC}">
              <c16:uniqueId val="{00000005-7862-4235-BD14-D9DB788508E3}"/>
            </c:ext>
          </c:extLst>
        </c:ser>
        <c:dLbls>
          <c:showLegendKey val="0"/>
          <c:showVal val="1"/>
          <c:showCatName val="0"/>
          <c:showSerName val="0"/>
          <c:showPercent val="0"/>
          <c:showBubbleSize val="0"/>
        </c:dLbls>
        <c:gapWidth val="219"/>
        <c:overlap val="-27"/>
        <c:axId val="222212032"/>
        <c:axId val="222212592"/>
      </c:barChart>
      <c:catAx>
        <c:axId val="2222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592"/>
        <c:crosses val="autoZero"/>
        <c:auto val="1"/>
        <c:lblAlgn val="ctr"/>
        <c:lblOffset val="100"/>
        <c:noMultiLvlLbl val="0"/>
      </c:catAx>
      <c:valAx>
        <c:axId val="2222125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22212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sz="800"/>
      </a:pPr>
      <a:endParaRPr lang="es-CO"/>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3312</xdr:colOff>
      <xdr:row>0</xdr:row>
      <xdr:rowOff>214758</xdr:rowOff>
    </xdr:to>
    <xdr:pic>
      <xdr:nvPicPr>
        <xdr:cNvPr id="2" name="Imagen 1" descr="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r="62111"/>
        <a:stretch>
          <a:fillRect/>
        </a:stretch>
      </xdr:blipFill>
      <xdr:spPr>
        <a:xfrm>
          <a:off x="7581900" y="0"/>
          <a:ext cx="4762" cy="223080"/>
        </a:xfrm>
        <a:prstGeom prst="rect">
          <a:avLst/>
        </a:prstGeom>
        <a:noFill/>
        <a:ln>
          <a:noFill/>
        </a:ln>
        <a:effectLst/>
      </xdr:spPr>
    </xdr:pic>
    <xdr:clientData/>
  </xdr:twoCellAnchor>
  <xdr:twoCellAnchor>
    <xdr:from>
      <xdr:col>0</xdr:col>
      <xdr:colOff>299250</xdr:colOff>
      <xdr:row>0</xdr:row>
      <xdr:rowOff>214758</xdr:rowOff>
    </xdr:from>
    <xdr:to>
      <xdr:col>1</xdr:col>
      <xdr:colOff>597502</xdr:colOff>
      <xdr:row>5</xdr:row>
      <xdr:rowOff>29467</xdr:rowOff>
    </xdr:to>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299357" y="219981"/>
          <a:ext cx="1206500" cy="1349376"/>
        </a:xfrm>
        <a:prstGeom prst="rect">
          <a:avLst/>
        </a:prstGeom>
        <a:noFill/>
        <a:ln w="9525" cap="flat" cmpd="sng">
          <a:noFill/>
          <a:prstDash val="solid"/>
          <a:miter/>
        </a:ln>
        <a:effectLst/>
      </xdr:spPr>
    </xdr:pic>
    <xdr:clientData/>
  </xdr:twoCellAnchor>
  <xdr:twoCellAnchor>
    <xdr:from>
      <xdr:col>19</xdr:col>
      <xdr:colOff>587448</xdr:colOff>
      <xdr:row>22</xdr:row>
      <xdr:rowOff>215093</xdr:rowOff>
    </xdr:from>
    <xdr:to>
      <xdr:col>22</xdr:col>
      <xdr:colOff>50209</xdr:colOff>
      <xdr:row>29</xdr:row>
      <xdr:rowOff>444028</xdr:rowOff>
    </xdr:to>
    <xdr:graphicFrame macro="">
      <xdr:nvGraphicFramePr>
        <xdr:cNvPr id="4" name="图表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3312</xdr:colOff>
      <xdr:row>0</xdr:row>
      <xdr:rowOff>214758</xdr:rowOff>
    </xdr:to>
    <xdr:pic>
      <xdr:nvPicPr>
        <xdr:cNvPr id="2" name="Imagen 1" descr=" ">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r="62111"/>
        <a:stretch>
          <a:fillRect/>
        </a:stretch>
      </xdr:blipFill>
      <xdr:spPr>
        <a:xfrm>
          <a:off x="7581900" y="0"/>
          <a:ext cx="3312" cy="214758"/>
        </a:xfrm>
        <a:prstGeom prst="rect">
          <a:avLst/>
        </a:prstGeom>
        <a:noFill/>
        <a:ln>
          <a:noFill/>
        </a:ln>
        <a:effectLst/>
      </xdr:spPr>
    </xdr:pic>
    <xdr:clientData/>
  </xdr:twoCellAnchor>
  <xdr:twoCellAnchor>
    <xdr:from>
      <xdr:col>0</xdr:col>
      <xdr:colOff>299250</xdr:colOff>
      <xdr:row>0</xdr:row>
      <xdr:rowOff>214758</xdr:rowOff>
    </xdr:from>
    <xdr:to>
      <xdr:col>1</xdr:col>
      <xdr:colOff>597502</xdr:colOff>
      <xdr:row>5</xdr:row>
      <xdr:rowOff>29467</xdr:rowOff>
    </xdr:to>
    <xdr:pic>
      <xdr:nvPicPr>
        <xdr:cNvPr id="3" name="Imagen 2" descr="C:\Users\AUXPLANEACION03\Desktop\Gobernacion_del_quindi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rcRect/>
        <a:stretch>
          <a:fillRect/>
        </a:stretch>
      </xdr:blipFill>
      <xdr:spPr>
        <a:xfrm>
          <a:off x="299250" y="214758"/>
          <a:ext cx="2136577" cy="1291084"/>
        </a:xfrm>
        <a:prstGeom prst="rect">
          <a:avLst/>
        </a:prstGeom>
        <a:noFill/>
        <a:ln w="9525" cap="flat" cmpd="sng">
          <a:noFill/>
          <a:prstDash val="solid"/>
          <a:miter/>
        </a:ln>
        <a:effectLst/>
      </xdr:spPr>
    </xdr:pic>
    <xdr:clientData/>
  </xdr:twoCellAnchor>
  <xdr:twoCellAnchor>
    <xdr:from>
      <xdr:col>19</xdr:col>
      <xdr:colOff>587448</xdr:colOff>
      <xdr:row>22</xdr:row>
      <xdr:rowOff>215093</xdr:rowOff>
    </xdr:from>
    <xdr:to>
      <xdr:col>22</xdr:col>
      <xdr:colOff>50209</xdr:colOff>
      <xdr:row>29</xdr:row>
      <xdr:rowOff>444028</xdr:rowOff>
    </xdr:to>
    <xdr:graphicFrame macro="">
      <xdr:nvGraphicFramePr>
        <xdr:cNvPr id="4" name="图表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291079</xdr:colOff>
      <xdr:row>0</xdr:row>
      <xdr:rowOff>62954</xdr:rowOff>
    </xdr:from>
    <xdr:to>
      <xdr:col>0</xdr:col>
      <xdr:colOff>1280447</xdr:colOff>
      <xdr:row>3</xdr:row>
      <xdr:rowOff>241101</xdr:rowOff>
    </xdr:to>
    <xdr:pic>
      <xdr:nvPicPr>
        <xdr:cNvPr id="2" name="Imagen 2" descr="C:\Users\AUXPLANEACION03\Desktop\Gobernacion_del_quindi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a:xfrm>
          <a:off x="291440" y="69273"/>
          <a:ext cx="990105" cy="1212273"/>
        </a:xfrm>
        <a:prstGeom prst="rect">
          <a:avLst/>
        </a:prstGeom>
        <a:noFill/>
        <a:ln w="9525" cap="flat" cmpd="sng">
          <a:noFill/>
          <a:prstDash val="solid"/>
          <a:miter/>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173794</xdr:colOff>
      <xdr:row>0</xdr:row>
      <xdr:rowOff>101575</xdr:rowOff>
    </xdr:from>
    <xdr:to>
      <xdr:col>1</xdr:col>
      <xdr:colOff>232466</xdr:colOff>
      <xdr:row>2</xdr:row>
      <xdr:rowOff>223837</xdr:rowOff>
    </xdr:to>
    <xdr:pic>
      <xdr:nvPicPr>
        <xdr:cNvPr id="2" name="Imagen 2" descr="C:\Users\AUXPLANEACION03\Desktop\Gobernacion_del_quindi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a:xfrm>
          <a:off x="174510" y="103982"/>
          <a:ext cx="547009" cy="631825"/>
        </a:xfrm>
        <a:prstGeom prst="rect">
          <a:avLst/>
        </a:prstGeom>
        <a:noFill/>
        <a:ln w="9525" cap="flat" cmpd="sng">
          <a:noFill/>
          <a:prstDash val="solid"/>
          <a:miter/>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229981</xdr:colOff>
      <xdr:row>0</xdr:row>
      <xdr:rowOff>177105</xdr:rowOff>
    </xdr:from>
    <xdr:to>
      <xdr:col>1</xdr:col>
      <xdr:colOff>1434881</xdr:colOff>
      <xdr:row>7</xdr:row>
      <xdr:rowOff>73161</xdr:rowOff>
    </xdr:to>
    <xdr:pic>
      <xdr:nvPicPr>
        <xdr:cNvPr id="2" name="1 Imagen" descr=" ">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a:xfrm>
          <a:off x="1697202" y="189542"/>
          <a:ext cx="1207923" cy="121093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3"/>
  <sheetViews>
    <sheetView showGridLines="0" tabSelected="1" zoomScale="50" zoomScaleNormal="50" workbookViewId="0">
      <selection activeCell="X23" sqref="X23"/>
    </sheetView>
  </sheetViews>
  <sheetFormatPr baseColWidth="10" defaultColWidth="9" defaultRowHeight="15" x14ac:dyDescent="0.2"/>
  <cols>
    <col min="1" max="1" width="27.5703125" style="17" customWidth="1"/>
    <col min="2" max="2" width="55.42578125" style="17" customWidth="1"/>
    <col min="3" max="3" width="30.7109375" style="17" customWidth="1"/>
    <col min="4" max="4" width="44.85546875" style="18" customWidth="1"/>
    <col min="5" max="5" width="36.7109375" style="18" customWidth="1"/>
    <col min="6" max="6" width="27.42578125" style="18" customWidth="1"/>
    <col min="7" max="7" width="35.28515625" style="18" customWidth="1"/>
    <col min="8" max="8" width="22" style="17" customWidth="1"/>
    <col min="9" max="9" width="40.7109375" style="19" customWidth="1"/>
    <col min="10" max="10" width="24.140625" style="19" customWidth="1"/>
    <col min="11" max="11" width="44.5703125" style="19" customWidth="1"/>
    <col min="12" max="12" width="24.140625" style="19" customWidth="1"/>
    <col min="13" max="15" width="23" style="20" customWidth="1"/>
    <col min="16" max="16" width="20.7109375" style="20" customWidth="1"/>
    <col min="17" max="17" width="46.85546875" style="20" customWidth="1"/>
    <col min="18" max="18" width="23.7109375" style="21" customWidth="1"/>
    <col min="19" max="19" width="17.28515625" style="21" customWidth="1"/>
    <col min="20" max="25" width="34" style="22" customWidth="1"/>
    <col min="26" max="26" width="45.28515625" style="23" customWidth="1"/>
    <col min="27" max="27" width="79.7109375" style="24" customWidth="1"/>
    <col min="28" max="30" width="79.7109375" style="17" customWidth="1"/>
    <col min="31" max="31" width="11.42578125" style="17" customWidth="1"/>
    <col min="32" max="32" width="28.140625" style="17" customWidth="1"/>
    <col min="33" max="256" width="11.42578125" style="17" customWidth="1"/>
  </cols>
  <sheetData>
    <row r="1" spans="1:30" s="1" customFormat="1" ht="29.25" customHeight="1" x14ac:dyDescent="0.2">
      <c r="A1" s="359"/>
      <c r="B1" s="362" t="s">
        <v>58</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3"/>
      <c r="AD1" s="25" t="s">
        <v>59</v>
      </c>
    </row>
    <row r="2" spans="1:30" s="1" customFormat="1" ht="21.75" customHeight="1" x14ac:dyDescent="0.2">
      <c r="A2" s="360"/>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26" t="s">
        <v>195</v>
      </c>
    </row>
    <row r="3" spans="1:30" s="1" customFormat="1" ht="21.75" customHeight="1" x14ac:dyDescent="0.2">
      <c r="A3" s="360"/>
      <c r="B3" s="366" t="s">
        <v>60</v>
      </c>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7"/>
      <c r="AD3" s="26" t="s">
        <v>196</v>
      </c>
    </row>
    <row r="4" spans="1:30" s="1" customFormat="1" ht="25.5" customHeight="1" x14ac:dyDescent="0.2">
      <c r="A4" s="360"/>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7"/>
      <c r="AD4" s="25" t="s">
        <v>61</v>
      </c>
    </row>
    <row r="5" spans="1:30" s="1" customFormat="1" ht="18" customHeight="1" x14ac:dyDescent="0.2">
      <c r="A5" s="360"/>
      <c r="B5" s="313" t="s">
        <v>165</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4"/>
    </row>
    <row r="6" spans="1:30" s="1" customFormat="1" ht="18" customHeight="1" x14ac:dyDescent="0.2">
      <c r="A6" s="360"/>
      <c r="B6" s="355" t="s">
        <v>166</v>
      </c>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6"/>
    </row>
    <row r="7" spans="1:30" s="1" customFormat="1" ht="18" customHeight="1" x14ac:dyDescent="0.2">
      <c r="A7" s="360"/>
      <c r="B7" s="320" t="s">
        <v>235</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1"/>
    </row>
    <row r="8" spans="1:30" s="1" customFormat="1" ht="18" customHeight="1" x14ac:dyDescent="0.2">
      <c r="A8" s="361"/>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3"/>
    </row>
    <row r="9" spans="1:30" s="20" customFormat="1" ht="26.1" customHeight="1" x14ac:dyDescent="0.2">
      <c r="A9" s="285" t="s">
        <v>62</v>
      </c>
      <c r="B9" s="286"/>
      <c r="C9" s="287"/>
      <c r="D9" s="282" t="s">
        <v>63</v>
      </c>
      <c r="E9" s="283"/>
      <c r="F9" s="283"/>
      <c r="G9" s="284"/>
      <c r="H9" s="311" t="s">
        <v>64</v>
      </c>
      <c r="I9" s="315"/>
      <c r="J9" s="315"/>
      <c r="K9" s="316"/>
      <c r="L9" s="290" t="s">
        <v>65</v>
      </c>
      <c r="M9" s="291"/>
      <c r="N9" s="291"/>
      <c r="O9" s="291"/>
      <c r="P9" s="291"/>
      <c r="Q9" s="292"/>
      <c r="R9" s="311" t="s">
        <v>66</v>
      </c>
      <c r="S9" s="312"/>
      <c r="T9" s="317" t="s">
        <v>67</v>
      </c>
      <c r="U9" s="318"/>
      <c r="V9" s="318"/>
      <c r="W9" s="318"/>
      <c r="X9" s="318"/>
      <c r="Y9" s="318"/>
      <c r="Z9" s="319"/>
      <c r="AA9" s="324" t="s">
        <v>68</v>
      </c>
      <c r="AB9" s="325"/>
      <c r="AC9" s="325"/>
      <c r="AD9" s="326"/>
    </row>
    <row r="10" spans="1:30" s="20" customFormat="1" ht="33" customHeight="1" x14ac:dyDescent="0.2">
      <c r="A10" s="354" t="s">
        <v>69</v>
      </c>
      <c r="B10" s="342" t="s">
        <v>70</v>
      </c>
      <c r="C10" s="296" t="s">
        <v>71</v>
      </c>
      <c r="D10" s="302" t="s">
        <v>72</v>
      </c>
      <c r="E10" s="305" t="s">
        <v>73</v>
      </c>
      <c r="F10" s="305" t="s">
        <v>74</v>
      </c>
      <c r="G10" s="368" t="s">
        <v>75</v>
      </c>
      <c r="H10" s="299" t="s">
        <v>72</v>
      </c>
      <c r="I10" s="371" t="s">
        <v>76</v>
      </c>
      <c r="J10" s="371" t="s">
        <v>77</v>
      </c>
      <c r="K10" s="357" t="s">
        <v>78</v>
      </c>
      <c r="L10" s="302" t="s">
        <v>96</v>
      </c>
      <c r="M10" s="305" t="s">
        <v>234</v>
      </c>
      <c r="N10" s="288" t="s">
        <v>197</v>
      </c>
      <c r="O10" s="288" t="s">
        <v>198</v>
      </c>
      <c r="P10" s="293" t="s">
        <v>79</v>
      </c>
      <c r="Q10" s="27" t="s">
        <v>80</v>
      </c>
      <c r="R10" s="299" t="s">
        <v>81</v>
      </c>
      <c r="S10" s="357" t="s">
        <v>82</v>
      </c>
      <c r="T10" s="358" t="s">
        <v>227</v>
      </c>
      <c r="U10" s="333" t="s">
        <v>103</v>
      </c>
      <c r="V10" s="333" t="s">
        <v>104</v>
      </c>
      <c r="W10" s="336" t="s">
        <v>83</v>
      </c>
      <c r="X10" s="307" t="s">
        <v>84</v>
      </c>
      <c r="Y10" s="307" t="s">
        <v>102</v>
      </c>
      <c r="Z10" s="28" t="s">
        <v>85</v>
      </c>
      <c r="AA10" s="327"/>
      <c r="AB10" s="328"/>
      <c r="AC10" s="328"/>
      <c r="AD10" s="329"/>
    </row>
    <row r="11" spans="1:30" s="20" customFormat="1" ht="18" customHeight="1" x14ac:dyDescent="0.2">
      <c r="A11" s="300"/>
      <c r="B11" s="343"/>
      <c r="C11" s="297"/>
      <c r="D11" s="303"/>
      <c r="E11" s="288"/>
      <c r="F11" s="288"/>
      <c r="G11" s="369"/>
      <c r="H11" s="300"/>
      <c r="I11" s="343"/>
      <c r="J11" s="343"/>
      <c r="K11" s="297"/>
      <c r="L11" s="303"/>
      <c r="M11" s="288"/>
      <c r="N11" s="288"/>
      <c r="O11" s="288"/>
      <c r="P11" s="294"/>
      <c r="Q11" s="29" t="s">
        <v>97</v>
      </c>
      <c r="R11" s="300"/>
      <c r="S11" s="297"/>
      <c r="T11" s="334"/>
      <c r="U11" s="334"/>
      <c r="V11" s="334"/>
      <c r="W11" s="337"/>
      <c r="X11" s="308"/>
      <c r="Y11" s="308"/>
      <c r="Z11" s="29" t="s">
        <v>97</v>
      </c>
      <c r="AA11" s="330"/>
      <c r="AB11" s="331"/>
      <c r="AC11" s="331"/>
      <c r="AD11" s="332"/>
    </row>
    <row r="12" spans="1:30" s="20" customFormat="1" ht="18" customHeight="1" x14ac:dyDescent="0.2">
      <c r="A12" s="300"/>
      <c r="B12" s="343"/>
      <c r="C12" s="297"/>
      <c r="D12" s="303"/>
      <c r="E12" s="288"/>
      <c r="F12" s="288"/>
      <c r="G12" s="369"/>
      <c r="H12" s="300"/>
      <c r="I12" s="343"/>
      <c r="J12" s="343"/>
      <c r="K12" s="297"/>
      <c r="L12" s="303"/>
      <c r="M12" s="288"/>
      <c r="N12" s="288"/>
      <c r="O12" s="288"/>
      <c r="P12" s="294"/>
      <c r="Q12" s="30" t="s">
        <v>98</v>
      </c>
      <c r="R12" s="300"/>
      <c r="S12" s="297"/>
      <c r="T12" s="334"/>
      <c r="U12" s="334"/>
      <c r="V12" s="334"/>
      <c r="W12" s="337"/>
      <c r="X12" s="308"/>
      <c r="Y12" s="308"/>
      <c r="Z12" s="30" t="s">
        <v>98</v>
      </c>
      <c r="AA12" s="327" t="s">
        <v>105</v>
      </c>
      <c r="AB12" s="328"/>
      <c r="AC12" s="328"/>
      <c r="AD12" s="329"/>
    </row>
    <row r="13" spans="1:30" s="20" customFormat="1" ht="18" customHeight="1" x14ac:dyDescent="0.2">
      <c r="A13" s="300"/>
      <c r="B13" s="343"/>
      <c r="C13" s="297"/>
      <c r="D13" s="303"/>
      <c r="E13" s="288"/>
      <c r="F13" s="288"/>
      <c r="G13" s="369"/>
      <c r="H13" s="300"/>
      <c r="I13" s="343"/>
      <c r="J13" s="343"/>
      <c r="K13" s="297"/>
      <c r="L13" s="303"/>
      <c r="M13" s="288"/>
      <c r="N13" s="288"/>
      <c r="O13" s="288"/>
      <c r="P13" s="294"/>
      <c r="Q13" s="31" t="s">
        <v>99</v>
      </c>
      <c r="R13" s="300"/>
      <c r="S13" s="297"/>
      <c r="T13" s="334"/>
      <c r="U13" s="334"/>
      <c r="V13" s="334"/>
      <c r="W13" s="337"/>
      <c r="X13" s="308"/>
      <c r="Y13" s="308"/>
      <c r="Z13" s="31" t="s">
        <v>99</v>
      </c>
      <c r="AA13" s="327"/>
      <c r="AB13" s="328"/>
      <c r="AC13" s="328"/>
      <c r="AD13" s="329"/>
    </row>
    <row r="14" spans="1:30" s="20" customFormat="1" ht="18" customHeight="1" x14ac:dyDescent="0.2">
      <c r="A14" s="300"/>
      <c r="B14" s="343"/>
      <c r="C14" s="297"/>
      <c r="D14" s="303"/>
      <c r="E14" s="288"/>
      <c r="F14" s="288"/>
      <c r="G14" s="369"/>
      <c r="H14" s="300"/>
      <c r="I14" s="343"/>
      <c r="J14" s="343"/>
      <c r="K14" s="297"/>
      <c r="L14" s="303"/>
      <c r="M14" s="288"/>
      <c r="N14" s="288"/>
      <c r="O14" s="288"/>
      <c r="P14" s="294"/>
      <c r="Q14" s="32" t="s">
        <v>100</v>
      </c>
      <c r="R14" s="300"/>
      <c r="S14" s="297"/>
      <c r="T14" s="334"/>
      <c r="U14" s="334"/>
      <c r="V14" s="334"/>
      <c r="W14" s="337"/>
      <c r="X14" s="308"/>
      <c r="Y14" s="308"/>
      <c r="Z14" s="32" t="s">
        <v>100</v>
      </c>
      <c r="AA14" s="327"/>
      <c r="AB14" s="328"/>
      <c r="AC14" s="328"/>
      <c r="AD14" s="329"/>
    </row>
    <row r="15" spans="1:30" s="20" customFormat="1" ht="18" customHeight="1" x14ac:dyDescent="0.2">
      <c r="A15" s="300"/>
      <c r="B15" s="343"/>
      <c r="C15" s="297"/>
      <c r="D15" s="303"/>
      <c r="E15" s="288"/>
      <c r="F15" s="288"/>
      <c r="G15" s="369"/>
      <c r="H15" s="300"/>
      <c r="I15" s="343"/>
      <c r="J15" s="343"/>
      <c r="K15" s="297"/>
      <c r="L15" s="303"/>
      <c r="M15" s="288"/>
      <c r="N15" s="288"/>
      <c r="O15" s="288"/>
      <c r="P15" s="294"/>
      <c r="Q15" s="33" t="s">
        <v>101</v>
      </c>
      <c r="R15" s="300"/>
      <c r="S15" s="297"/>
      <c r="T15" s="334"/>
      <c r="U15" s="334"/>
      <c r="V15" s="334"/>
      <c r="W15" s="337"/>
      <c r="X15" s="308"/>
      <c r="Y15" s="308"/>
      <c r="Z15" s="33" t="s">
        <v>101</v>
      </c>
      <c r="AA15" s="330"/>
      <c r="AB15" s="331"/>
      <c r="AC15" s="331"/>
      <c r="AD15" s="332"/>
    </row>
    <row r="16" spans="1:30" s="20" customFormat="1" ht="27" customHeight="1" x14ac:dyDescent="0.2">
      <c r="A16" s="301"/>
      <c r="B16" s="344"/>
      <c r="C16" s="298"/>
      <c r="D16" s="304"/>
      <c r="E16" s="306"/>
      <c r="F16" s="306"/>
      <c r="G16" s="370"/>
      <c r="H16" s="301"/>
      <c r="I16" s="344"/>
      <c r="J16" s="344"/>
      <c r="K16" s="298"/>
      <c r="L16" s="304"/>
      <c r="M16" s="306"/>
      <c r="N16" s="288"/>
      <c r="O16" s="288"/>
      <c r="P16" s="295"/>
      <c r="Q16" s="34"/>
      <c r="R16" s="301"/>
      <c r="S16" s="298"/>
      <c r="T16" s="335"/>
      <c r="U16" s="335"/>
      <c r="V16" s="335"/>
      <c r="W16" s="338"/>
      <c r="X16" s="309"/>
      <c r="Y16" s="309"/>
      <c r="Z16" s="35" t="s">
        <v>86</v>
      </c>
      <c r="AA16" s="36" t="s">
        <v>126</v>
      </c>
      <c r="AB16" s="37" t="s">
        <v>125</v>
      </c>
      <c r="AC16" s="263" t="s">
        <v>228</v>
      </c>
      <c r="AD16" s="38" t="s">
        <v>127</v>
      </c>
    </row>
    <row r="17" spans="1:32" ht="150" customHeight="1" x14ac:dyDescent="0.2">
      <c r="A17" s="352" t="s">
        <v>106</v>
      </c>
      <c r="B17" s="348" t="s">
        <v>107</v>
      </c>
      <c r="C17" s="350">
        <f>SUM(T17:T20)</f>
        <v>118932650</v>
      </c>
      <c r="D17" s="232" t="s">
        <v>56</v>
      </c>
      <c r="E17" s="255" t="s">
        <v>108</v>
      </c>
      <c r="F17" s="233">
        <v>2409009</v>
      </c>
      <c r="G17" s="234" t="s">
        <v>109</v>
      </c>
      <c r="H17" s="235" t="s">
        <v>56</v>
      </c>
      <c r="I17" s="236" t="s">
        <v>110</v>
      </c>
      <c r="J17" s="233">
        <v>240900900</v>
      </c>
      <c r="K17" s="237" t="s">
        <v>111</v>
      </c>
      <c r="L17" s="238" t="s">
        <v>179</v>
      </c>
      <c r="M17" s="239">
        <v>1</v>
      </c>
      <c r="N17" s="240"/>
      <c r="O17" s="240">
        <f>M17+N17</f>
        <v>1</v>
      </c>
      <c r="P17" s="257">
        <v>1</v>
      </c>
      <c r="Q17" s="241">
        <f>+P17/O17</f>
        <v>1</v>
      </c>
      <c r="R17" s="229" t="s">
        <v>112</v>
      </c>
      <c r="S17" s="229">
        <v>23</v>
      </c>
      <c r="T17" s="258">
        <f>26791548-19791548</f>
        <v>7000000</v>
      </c>
      <c r="U17" s="259">
        <v>7000000</v>
      </c>
      <c r="V17" s="259">
        <f>+T17-U17</f>
        <v>0</v>
      </c>
      <c r="W17" s="259">
        <v>7000000</v>
      </c>
      <c r="X17" s="260">
        <v>7000000</v>
      </c>
      <c r="Y17" s="242">
        <f>+T17-W17</f>
        <v>0</v>
      </c>
      <c r="Z17" s="241">
        <f>W17/T17</f>
        <v>1</v>
      </c>
      <c r="AA17" s="243" t="s">
        <v>131</v>
      </c>
      <c r="AB17" s="244" t="s">
        <v>132</v>
      </c>
      <c r="AC17" s="244" t="s">
        <v>229</v>
      </c>
      <c r="AD17" s="244" t="s">
        <v>243</v>
      </c>
      <c r="AF17" s="265" t="s">
        <v>226</v>
      </c>
    </row>
    <row r="18" spans="1:32" ht="338.25" customHeight="1" x14ac:dyDescent="0.2">
      <c r="A18" s="352"/>
      <c r="B18" s="348"/>
      <c r="C18" s="350"/>
      <c r="D18" s="245" t="s">
        <v>56</v>
      </c>
      <c r="E18" s="225" t="s">
        <v>113</v>
      </c>
      <c r="F18" s="246">
        <v>2409022</v>
      </c>
      <c r="G18" s="247" t="s">
        <v>114</v>
      </c>
      <c r="H18" s="248" t="s">
        <v>56</v>
      </c>
      <c r="I18" s="249" t="s">
        <v>115</v>
      </c>
      <c r="J18" s="246">
        <v>240902202</v>
      </c>
      <c r="K18" s="250" t="s">
        <v>116</v>
      </c>
      <c r="L18" s="251" t="s">
        <v>179</v>
      </c>
      <c r="M18" s="240">
        <v>1</v>
      </c>
      <c r="N18" s="240"/>
      <c r="O18" s="240">
        <f t="shared" ref="O18:O20" si="0">M18+N18</f>
        <v>1</v>
      </c>
      <c r="P18" s="262">
        <v>1</v>
      </c>
      <c r="Q18" s="252">
        <f>+P18/O18</f>
        <v>1</v>
      </c>
      <c r="R18" s="229" t="s">
        <v>112</v>
      </c>
      <c r="S18" s="229">
        <v>23</v>
      </c>
      <c r="T18" s="261">
        <f>26250000+7875000</f>
        <v>34125000</v>
      </c>
      <c r="U18" s="260">
        <v>34125000</v>
      </c>
      <c r="V18" s="259">
        <f t="shared" ref="V18:V20" si="1">+T18-U18</f>
        <v>0</v>
      </c>
      <c r="W18" s="260">
        <v>34125000</v>
      </c>
      <c r="X18" s="260">
        <v>34125000</v>
      </c>
      <c r="Y18" s="242">
        <f t="shared" ref="Y18:Y20" si="2">+T18-W18</f>
        <v>0</v>
      </c>
      <c r="Z18" s="252">
        <f t="shared" ref="Z18:Z19" si="3">W18/T18</f>
        <v>1</v>
      </c>
      <c r="AA18" s="253" t="s">
        <v>133</v>
      </c>
      <c r="AB18" s="254" t="s">
        <v>128</v>
      </c>
      <c r="AC18" s="266" t="s">
        <v>230</v>
      </c>
      <c r="AD18" s="266" t="s">
        <v>244</v>
      </c>
    </row>
    <row r="19" spans="1:32" ht="246.75" customHeight="1" x14ac:dyDescent="0.2">
      <c r="A19" s="352"/>
      <c r="B19" s="348"/>
      <c r="C19" s="350"/>
      <c r="D19" s="245" t="s">
        <v>56</v>
      </c>
      <c r="E19" s="225" t="s">
        <v>117</v>
      </c>
      <c r="F19" s="246">
        <v>2409014</v>
      </c>
      <c r="G19" s="247" t="s">
        <v>118</v>
      </c>
      <c r="H19" s="248" t="s">
        <v>56</v>
      </c>
      <c r="I19" s="249" t="s">
        <v>119</v>
      </c>
      <c r="J19" s="246">
        <v>240901400</v>
      </c>
      <c r="K19" s="250" t="s">
        <v>120</v>
      </c>
      <c r="L19" s="251" t="s">
        <v>179</v>
      </c>
      <c r="M19" s="240">
        <v>1</v>
      </c>
      <c r="N19" s="240"/>
      <c r="O19" s="240">
        <f>M19+N19</f>
        <v>1</v>
      </c>
      <c r="P19" s="262">
        <v>1</v>
      </c>
      <c r="Q19" s="252">
        <f>+P19/O19</f>
        <v>1</v>
      </c>
      <c r="R19" s="229" t="s">
        <v>112</v>
      </c>
      <c r="S19" s="229">
        <v>23</v>
      </c>
      <c r="T19" s="261">
        <f>15750567+31499433</f>
        <v>47250000</v>
      </c>
      <c r="U19" s="260">
        <v>47250000</v>
      </c>
      <c r="V19" s="259">
        <f t="shared" si="1"/>
        <v>0</v>
      </c>
      <c r="W19" s="260">
        <v>47250000</v>
      </c>
      <c r="X19" s="260">
        <v>21000000</v>
      </c>
      <c r="Y19" s="242">
        <f t="shared" si="2"/>
        <v>0</v>
      </c>
      <c r="Z19" s="252">
        <f t="shared" si="3"/>
        <v>1</v>
      </c>
      <c r="AA19" s="253" t="s">
        <v>134</v>
      </c>
      <c r="AB19" s="254" t="s">
        <v>129</v>
      </c>
      <c r="AC19" s="264" t="s">
        <v>231</v>
      </c>
      <c r="AD19" s="264" t="s">
        <v>245</v>
      </c>
    </row>
    <row r="20" spans="1:32" ht="312.75" customHeight="1" x14ac:dyDescent="0.2">
      <c r="A20" s="353"/>
      <c r="B20" s="349"/>
      <c r="C20" s="351"/>
      <c r="D20" s="245" t="s">
        <v>56</v>
      </c>
      <c r="E20" s="225" t="s">
        <v>121</v>
      </c>
      <c r="F20" s="246">
        <v>2409039</v>
      </c>
      <c r="G20" s="247" t="s">
        <v>122</v>
      </c>
      <c r="H20" s="248" t="s">
        <v>56</v>
      </c>
      <c r="I20" s="249" t="s">
        <v>123</v>
      </c>
      <c r="J20" s="246">
        <v>240903905</v>
      </c>
      <c r="K20" s="250" t="s">
        <v>124</v>
      </c>
      <c r="L20" s="251" t="s">
        <v>179</v>
      </c>
      <c r="M20" s="240">
        <v>1</v>
      </c>
      <c r="N20" s="240"/>
      <c r="O20" s="240">
        <f t="shared" si="0"/>
        <v>1</v>
      </c>
      <c r="P20" s="262">
        <v>0.86</v>
      </c>
      <c r="Q20" s="252">
        <f>+P20/O20</f>
        <v>0.86</v>
      </c>
      <c r="R20" s="229" t="s">
        <v>112</v>
      </c>
      <c r="S20" s="229">
        <v>23</v>
      </c>
      <c r="T20" s="261">
        <f>50140535-19582885</f>
        <v>30557650</v>
      </c>
      <c r="U20" s="260">
        <v>26400000</v>
      </c>
      <c r="V20" s="259">
        <f t="shared" si="1"/>
        <v>4157650</v>
      </c>
      <c r="W20" s="260">
        <v>26400000</v>
      </c>
      <c r="X20" s="260">
        <v>12000000</v>
      </c>
      <c r="Y20" s="242">
        <f t="shared" si="2"/>
        <v>4157650</v>
      </c>
      <c r="Z20" s="252">
        <f>W20/T20</f>
        <v>0.86394078078648062</v>
      </c>
      <c r="AA20" s="253" t="s">
        <v>135</v>
      </c>
      <c r="AB20" s="254" t="s">
        <v>130</v>
      </c>
      <c r="AC20" s="264" t="s">
        <v>232</v>
      </c>
      <c r="AD20" s="264" t="s">
        <v>242</v>
      </c>
    </row>
    <row r="21" spans="1:32" ht="33" customHeight="1" x14ac:dyDescent="0.2">
      <c r="A21" s="41" t="s">
        <v>14</v>
      </c>
      <c r="B21" s="41"/>
      <c r="C21" s="41"/>
      <c r="D21" s="42"/>
      <c r="E21" s="42"/>
      <c r="F21" s="42"/>
      <c r="G21" s="42"/>
      <c r="H21" s="41"/>
      <c r="I21" s="43"/>
      <c r="J21" s="43"/>
      <c r="K21" s="43"/>
      <c r="L21" s="43"/>
      <c r="M21" s="44"/>
      <c r="N21" s="44"/>
      <c r="O21" s="44"/>
      <c r="P21" s="44"/>
      <c r="Q21" s="44"/>
      <c r="R21" s="45"/>
      <c r="S21" s="45"/>
      <c r="T21" s="40">
        <f t="shared" ref="T21:Y21" si="4">SUM(T17:T20)</f>
        <v>118932650</v>
      </c>
      <c r="U21" s="40">
        <f t="shared" si="4"/>
        <v>114775000</v>
      </c>
      <c r="V21" s="40">
        <f t="shared" si="4"/>
        <v>4157650</v>
      </c>
      <c r="W21" s="40">
        <f t="shared" si="4"/>
        <v>114775000</v>
      </c>
      <c r="X21" s="40">
        <f t="shared" si="4"/>
        <v>74125000</v>
      </c>
      <c r="Y21" s="40">
        <f t="shared" si="4"/>
        <v>4157650</v>
      </c>
      <c r="Z21" s="46"/>
      <c r="AA21" s="47"/>
      <c r="AB21" s="41"/>
      <c r="AC21" s="41"/>
      <c r="AD21" s="41"/>
    </row>
    <row r="23" spans="1:32" ht="35.25" customHeight="1" x14ac:dyDescent="0.2"/>
    <row r="24" spans="1:32" ht="49.5" customHeight="1" x14ac:dyDescent="0.2">
      <c r="Q24" s="48" t="s">
        <v>186</v>
      </c>
      <c r="R24" s="49" t="s">
        <v>187</v>
      </c>
      <c r="S24" s="50" t="s">
        <v>188</v>
      </c>
    </row>
    <row r="25" spans="1:32" ht="54.75" customHeight="1" x14ac:dyDescent="0.2">
      <c r="Q25" s="51" t="s">
        <v>189</v>
      </c>
      <c r="R25" s="52">
        <v>1</v>
      </c>
      <c r="S25" s="53">
        <f>R25/R$30</f>
        <v>0.25</v>
      </c>
      <c r="X25" s="22" t="s">
        <v>226</v>
      </c>
    </row>
    <row r="26" spans="1:32" ht="38.25" customHeight="1" x14ac:dyDescent="0.2">
      <c r="Q26" s="51" t="s">
        <v>190</v>
      </c>
      <c r="R26" s="54">
        <v>0</v>
      </c>
      <c r="S26" s="53">
        <f t="shared" ref="S26:S29" si="5">R26/R$30</f>
        <v>0</v>
      </c>
    </row>
    <row r="27" spans="1:32" ht="48.75" customHeight="1" x14ac:dyDescent="0.2">
      <c r="D27" s="55" t="s">
        <v>87</v>
      </c>
      <c r="E27" s="56" t="s">
        <v>92</v>
      </c>
      <c r="F27" s="57"/>
      <c r="G27" s="339" t="s">
        <v>88</v>
      </c>
      <c r="H27" s="340"/>
      <c r="L27" s="20"/>
      <c r="Q27" s="51" t="s">
        <v>191</v>
      </c>
      <c r="R27" s="58">
        <v>3</v>
      </c>
      <c r="S27" s="53">
        <f t="shared" si="5"/>
        <v>0.75</v>
      </c>
      <c r="T27" s="23"/>
      <c r="U27" s="23"/>
      <c r="V27" s="23"/>
      <c r="W27" s="23"/>
      <c r="X27" s="17"/>
      <c r="Y27" s="17"/>
      <c r="Z27" s="17"/>
      <c r="AA27" s="17"/>
    </row>
    <row r="28" spans="1:32" ht="60.75" customHeight="1" x14ac:dyDescent="0.2">
      <c r="D28" s="55" t="s">
        <v>93</v>
      </c>
      <c r="E28" s="346" t="s">
        <v>93</v>
      </c>
      <c r="F28" s="347"/>
      <c r="G28" s="345" t="s">
        <v>95</v>
      </c>
      <c r="H28" s="345"/>
      <c r="L28" s="20"/>
      <c r="Q28" s="51" t="s">
        <v>192</v>
      </c>
      <c r="R28" s="59">
        <v>0</v>
      </c>
      <c r="S28" s="53">
        <f t="shared" si="5"/>
        <v>0</v>
      </c>
      <c r="T28" s="23"/>
      <c r="U28" s="23"/>
      <c r="V28" s="23"/>
      <c r="W28" s="23"/>
      <c r="X28" s="17"/>
      <c r="Y28" s="17"/>
      <c r="Z28" s="17"/>
      <c r="AA28" s="17"/>
    </row>
    <row r="29" spans="1:32" ht="31.5" customHeight="1" x14ac:dyDescent="0.2">
      <c r="D29" s="55" t="s">
        <v>94</v>
      </c>
      <c r="E29" s="346" t="s">
        <v>94</v>
      </c>
      <c r="F29" s="347"/>
      <c r="G29" s="345" t="s">
        <v>89</v>
      </c>
      <c r="H29" s="345"/>
      <c r="L29" s="20"/>
      <c r="Q29" s="51" t="s">
        <v>193</v>
      </c>
      <c r="R29" s="60">
        <v>0</v>
      </c>
      <c r="S29" s="53">
        <f t="shared" si="5"/>
        <v>0</v>
      </c>
      <c r="T29" s="23"/>
      <c r="U29" s="23"/>
      <c r="V29" s="23"/>
      <c r="W29" s="23"/>
      <c r="X29" s="17"/>
      <c r="Y29" s="17"/>
      <c r="Z29" s="17"/>
      <c r="AA29" s="17"/>
    </row>
    <row r="30" spans="1:32" ht="40.5" customHeight="1" x14ac:dyDescent="0.2">
      <c r="E30" s="341"/>
      <c r="F30" s="341"/>
      <c r="G30" s="310"/>
      <c r="H30" s="310"/>
      <c r="L30" s="20"/>
      <c r="Q30" s="61" t="s">
        <v>194</v>
      </c>
      <c r="R30" s="62">
        <f>SUM(R25:R29)</f>
        <v>4</v>
      </c>
      <c r="S30" s="63">
        <f>SUM(S25:S29)</f>
        <v>1</v>
      </c>
      <c r="T30" s="64"/>
      <c r="U30" s="64"/>
      <c r="V30" s="64"/>
      <c r="W30" s="64"/>
      <c r="X30" s="65"/>
      <c r="Y30" s="65"/>
      <c r="Z30" s="24"/>
      <c r="AA30" s="17"/>
    </row>
    <row r="31" spans="1:32" x14ac:dyDescent="0.2">
      <c r="T31" s="66"/>
      <c r="U31" s="66"/>
      <c r="V31" s="66"/>
      <c r="W31" s="67"/>
      <c r="X31" s="67"/>
      <c r="Y31" s="67"/>
    </row>
    <row r="32" spans="1:32" x14ac:dyDescent="0.2">
      <c r="T32" s="66"/>
      <c r="U32" s="66"/>
      <c r="V32" s="66"/>
      <c r="W32" s="68"/>
      <c r="X32" s="68"/>
      <c r="Y32" s="68"/>
      <c r="Z32" s="69"/>
    </row>
    <row r="34" spans="20:26" ht="15.75" x14ac:dyDescent="0.25">
      <c r="T34" s="289"/>
      <c r="U34" s="289"/>
      <c r="V34" s="289"/>
      <c r="W34" s="289"/>
      <c r="X34" s="289"/>
      <c r="Y34" s="289"/>
      <c r="Z34" s="289"/>
    </row>
    <row r="35" spans="20:26" ht="15.75" x14ac:dyDescent="0.2">
      <c r="T35" s="281"/>
      <c r="U35" s="281"/>
      <c r="V35" s="281"/>
      <c r="W35" s="281"/>
      <c r="X35" s="281"/>
      <c r="Y35" s="281"/>
      <c r="Z35" s="281"/>
    </row>
    <row r="36" spans="20:26" ht="15.75" x14ac:dyDescent="0.2">
      <c r="T36" s="70"/>
      <c r="U36" s="70"/>
      <c r="V36" s="70"/>
      <c r="W36" s="65"/>
      <c r="X36" s="65"/>
      <c r="Y36" s="65"/>
      <c r="Z36" s="64"/>
    </row>
    <row r="37" spans="20:26" x14ac:dyDescent="0.2">
      <c r="T37" s="66"/>
      <c r="U37" s="66"/>
      <c r="V37" s="66"/>
      <c r="W37" s="68"/>
      <c r="X37" s="68"/>
      <c r="Y37" s="68"/>
      <c r="Z37" s="71"/>
    </row>
    <row r="63" spans="20:20" x14ac:dyDescent="0.2">
      <c r="T63" s="176"/>
    </row>
  </sheetData>
  <mergeCells count="51">
    <mergeCell ref="A17:A20"/>
    <mergeCell ref="A10:A16"/>
    <mergeCell ref="B6:AD6"/>
    <mergeCell ref="U10:U16"/>
    <mergeCell ref="K10:K16"/>
    <mergeCell ref="O10:O16"/>
    <mergeCell ref="T10:T16"/>
    <mergeCell ref="A1:A8"/>
    <mergeCell ref="B1:AC2"/>
    <mergeCell ref="S10:S16"/>
    <mergeCell ref="B3:AC4"/>
    <mergeCell ref="G10:G16"/>
    <mergeCell ref="R10:R16"/>
    <mergeCell ref="J10:J16"/>
    <mergeCell ref="M10:M16"/>
    <mergeCell ref="I10:I16"/>
    <mergeCell ref="G27:H27"/>
    <mergeCell ref="E30:F30"/>
    <mergeCell ref="B10:B16"/>
    <mergeCell ref="G28:H28"/>
    <mergeCell ref="E28:F28"/>
    <mergeCell ref="G29:H29"/>
    <mergeCell ref="B17:B20"/>
    <mergeCell ref="E29:F29"/>
    <mergeCell ref="C17:C20"/>
    <mergeCell ref="B5:AD5"/>
    <mergeCell ref="H9:K9"/>
    <mergeCell ref="T9:Z9"/>
    <mergeCell ref="B7:AD7"/>
    <mergeCell ref="B8:AD8"/>
    <mergeCell ref="AA9:AD11"/>
    <mergeCell ref="V10:V16"/>
    <mergeCell ref="W10:W16"/>
    <mergeCell ref="X10:X16"/>
    <mergeCell ref="AA12:AD15"/>
    <mergeCell ref="T35:Z35"/>
    <mergeCell ref="D9:G9"/>
    <mergeCell ref="A9:C9"/>
    <mergeCell ref="N10:N16"/>
    <mergeCell ref="T34:Z34"/>
    <mergeCell ref="L9:Q9"/>
    <mergeCell ref="P10:P16"/>
    <mergeCell ref="C10:C16"/>
    <mergeCell ref="H10:H16"/>
    <mergeCell ref="L10:L16"/>
    <mergeCell ref="D10:D16"/>
    <mergeCell ref="E10:E16"/>
    <mergeCell ref="F10:F16"/>
    <mergeCell ref="Y10:Y16"/>
    <mergeCell ref="G30:H30"/>
    <mergeCell ref="R9:S9"/>
  </mergeCells>
  <conditionalFormatting sqref="Q17:Q20 Z17:Z20">
    <cfRule type="cellIs" dxfId="9" priority="1" operator="between">
      <formula>0</formula>
      <formula>0.3999</formula>
    </cfRule>
    <cfRule type="cellIs" dxfId="8" priority="2" operator="between">
      <formula>0.4</formula>
      <formula>0.59</formula>
    </cfRule>
    <cfRule type="cellIs" dxfId="7" priority="3" operator="between">
      <formula>0.6</formula>
      <formula>0.69</formula>
    </cfRule>
    <cfRule type="cellIs" dxfId="6" priority="4" operator="between">
      <formula>0.7</formula>
      <formula>0.79</formula>
    </cfRule>
    <cfRule type="cellIs" dxfId="5" priority="5" operator="between">
      <formula>0.8</formula>
      <formula>1</formula>
    </cfRule>
  </conditionalFormatting>
  <pageMargins left="0.7" right="0.7" top="0.75" bottom="0.75" header="0.3" footer="0.3"/>
  <pageSetup orientation="portrait"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63"/>
  <sheetViews>
    <sheetView topLeftCell="B4" zoomScale="45" zoomScaleNormal="45" workbookViewId="0">
      <selection activeCell="B8" sqref="B8:AD8"/>
    </sheetView>
  </sheetViews>
  <sheetFormatPr baseColWidth="10" defaultColWidth="9" defaultRowHeight="15" x14ac:dyDescent="0.2"/>
  <cols>
    <col min="1" max="1" width="27.5703125" style="17" hidden="1" customWidth="1"/>
    <col min="2" max="2" width="55.42578125" style="17" customWidth="1"/>
    <col min="3" max="3" width="30.7109375" style="17" customWidth="1"/>
    <col min="4" max="4" width="44.85546875" style="18" hidden="1" customWidth="1"/>
    <col min="5" max="5" width="36.7109375" style="18" customWidth="1"/>
    <col min="6" max="6" width="27.42578125" style="18" hidden="1" customWidth="1"/>
    <col min="7" max="7" width="35.28515625" style="18" hidden="1" customWidth="1"/>
    <col min="8" max="8" width="22" style="17" hidden="1" customWidth="1"/>
    <col min="9" max="9" width="40.7109375" style="19" hidden="1" customWidth="1"/>
    <col min="10" max="10" width="24.140625" style="19" hidden="1" customWidth="1"/>
    <col min="11" max="11" width="44.5703125" style="19" hidden="1" customWidth="1"/>
    <col min="12" max="12" width="24.140625" style="19" hidden="1" customWidth="1"/>
    <col min="13" max="15" width="23" style="20" hidden="1" customWidth="1"/>
    <col min="16" max="16" width="20.7109375" style="20" hidden="1" customWidth="1"/>
    <col min="17" max="17" width="46.85546875" style="20" hidden="1" customWidth="1"/>
    <col min="18" max="18" width="23.7109375" style="21" hidden="1" customWidth="1"/>
    <col min="19" max="19" width="17.28515625" style="21" hidden="1" customWidth="1"/>
    <col min="20" max="20" width="27" style="22" customWidth="1"/>
    <col min="21" max="21" width="26" style="22" customWidth="1"/>
    <col min="22" max="22" width="26.42578125" style="22" customWidth="1"/>
    <col min="23" max="23" width="23.7109375" style="22" customWidth="1"/>
    <col min="24" max="24" width="22.140625" style="22" customWidth="1"/>
    <col min="25" max="25" width="23.28515625" style="22" customWidth="1"/>
    <col min="26" max="26" width="45.28515625" style="23" customWidth="1"/>
    <col min="27" max="27" width="79.7109375" style="24" hidden="1" customWidth="1"/>
    <col min="28" max="29" width="79.7109375" style="17" hidden="1" customWidth="1"/>
    <col min="30" max="30" width="79.7109375" style="17" customWidth="1"/>
    <col min="31" max="31" width="11.42578125" style="17" customWidth="1"/>
    <col min="32" max="32" width="28.140625" style="17" customWidth="1"/>
    <col min="33" max="256" width="11.42578125" style="17" customWidth="1"/>
  </cols>
  <sheetData>
    <row r="1" spans="1:30" s="1" customFormat="1" ht="29.25" customHeight="1" x14ac:dyDescent="0.2">
      <c r="A1" s="359"/>
      <c r="B1" s="362" t="s">
        <v>58</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3"/>
      <c r="AD1" s="25" t="s">
        <v>59</v>
      </c>
    </row>
    <row r="2" spans="1:30" s="1" customFormat="1" ht="21.75" customHeight="1" x14ac:dyDescent="0.2">
      <c r="A2" s="360"/>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26" t="s">
        <v>195</v>
      </c>
    </row>
    <row r="3" spans="1:30" s="1" customFormat="1" ht="21.75" customHeight="1" x14ac:dyDescent="0.2">
      <c r="A3" s="360"/>
      <c r="B3" s="366" t="s">
        <v>60</v>
      </c>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7"/>
      <c r="AD3" s="26" t="s">
        <v>196</v>
      </c>
    </row>
    <row r="4" spans="1:30" s="1" customFormat="1" ht="25.5" customHeight="1" thickBot="1" x14ac:dyDescent="0.25">
      <c r="A4" s="360"/>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7"/>
      <c r="AD4" s="25" t="s">
        <v>61</v>
      </c>
    </row>
    <row r="5" spans="1:30" s="1" customFormat="1" ht="18" customHeight="1" x14ac:dyDescent="0.2">
      <c r="A5" s="360"/>
      <c r="B5" s="313" t="s">
        <v>165</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4"/>
    </row>
    <row r="6" spans="1:30" s="1" customFormat="1" ht="18" customHeight="1" x14ac:dyDescent="0.2">
      <c r="A6" s="360"/>
      <c r="B6" s="355" t="s">
        <v>166</v>
      </c>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6"/>
    </row>
    <row r="7" spans="1:30" s="1" customFormat="1" ht="18" customHeight="1" x14ac:dyDescent="0.2">
      <c r="A7" s="360"/>
      <c r="B7" s="372" t="s">
        <v>241</v>
      </c>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1"/>
    </row>
    <row r="8" spans="1:30" s="1" customFormat="1" ht="18" customHeight="1" thickBot="1" x14ac:dyDescent="0.25">
      <c r="A8" s="361"/>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3"/>
    </row>
    <row r="9" spans="1:30" s="20" customFormat="1" ht="26.1" customHeight="1" thickBot="1" x14ac:dyDescent="0.25">
      <c r="A9" s="285" t="s">
        <v>62</v>
      </c>
      <c r="B9" s="286"/>
      <c r="C9" s="287"/>
      <c r="D9" s="282" t="s">
        <v>63</v>
      </c>
      <c r="E9" s="283"/>
      <c r="F9" s="283"/>
      <c r="G9" s="284"/>
      <c r="H9" s="311" t="s">
        <v>64</v>
      </c>
      <c r="I9" s="315"/>
      <c r="J9" s="315"/>
      <c r="K9" s="316"/>
      <c r="L9" s="290" t="s">
        <v>65</v>
      </c>
      <c r="M9" s="291"/>
      <c r="N9" s="291"/>
      <c r="O9" s="291"/>
      <c r="P9" s="291"/>
      <c r="Q9" s="292"/>
      <c r="R9" s="311" t="s">
        <v>66</v>
      </c>
      <c r="S9" s="312"/>
      <c r="T9" s="317" t="s">
        <v>67</v>
      </c>
      <c r="U9" s="318"/>
      <c r="V9" s="318"/>
      <c r="W9" s="318"/>
      <c r="X9" s="318"/>
      <c r="Y9" s="318"/>
      <c r="Z9" s="319"/>
      <c r="AA9" s="324" t="s">
        <v>68</v>
      </c>
      <c r="AB9" s="325"/>
      <c r="AC9" s="325"/>
      <c r="AD9" s="326"/>
    </row>
    <row r="10" spans="1:30" s="20" customFormat="1" ht="33" customHeight="1" x14ac:dyDescent="0.2">
      <c r="A10" s="354" t="s">
        <v>69</v>
      </c>
      <c r="B10" s="342" t="s">
        <v>70</v>
      </c>
      <c r="C10" s="296" t="s">
        <v>71</v>
      </c>
      <c r="D10" s="302" t="s">
        <v>72</v>
      </c>
      <c r="E10" s="305" t="s">
        <v>73</v>
      </c>
      <c r="F10" s="305" t="s">
        <v>74</v>
      </c>
      <c r="G10" s="368" t="s">
        <v>75</v>
      </c>
      <c r="H10" s="299" t="s">
        <v>72</v>
      </c>
      <c r="I10" s="371" t="s">
        <v>76</v>
      </c>
      <c r="J10" s="371" t="s">
        <v>77</v>
      </c>
      <c r="K10" s="357" t="s">
        <v>78</v>
      </c>
      <c r="L10" s="302" t="s">
        <v>96</v>
      </c>
      <c r="M10" s="305" t="s">
        <v>234</v>
      </c>
      <c r="N10" s="288" t="s">
        <v>197</v>
      </c>
      <c r="O10" s="288" t="s">
        <v>198</v>
      </c>
      <c r="P10" s="293" t="s">
        <v>79</v>
      </c>
      <c r="Q10" s="27" t="s">
        <v>80</v>
      </c>
      <c r="R10" s="299" t="s">
        <v>81</v>
      </c>
      <c r="S10" s="357" t="s">
        <v>82</v>
      </c>
      <c r="T10" s="358" t="s">
        <v>227</v>
      </c>
      <c r="U10" s="333" t="s">
        <v>103</v>
      </c>
      <c r="V10" s="333" t="s">
        <v>104</v>
      </c>
      <c r="W10" s="336" t="s">
        <v>83</v>
      </c>
      <c r="X10" s="307" t="s">
        <v>84</v>
      </c>
      <c r="Y10" s="307" t="s">
        <v>102</v>
      </c>
      <c r="Z10" s="28" t="s">
        <v>85</v>
      </c>
      <c r="AA10" s="327"/>
      <c r="AB10" s="328"/>
      <c r="AC10" s="328"/>
      <c r="AD10" s="329"/>
    </row>
    <row r="11" spans="1:30" s="20" customFormat="1" ht="18" customHeight="1" x14ac:dyDescent="0.2">
      <c r="A11" s="300"/>
      <c r="B11" s="343"/>
      <c r="C11" s="297"/>
      <c r="D11" s="303"/>
      <c r="E11" s="288"/>
      <c r="F11" s="288"/>
      <c r="G11" s="369"/>
      <c r="H11" s="300"/>
      <c r="I11" s="343"/>
      <c r="J11" s="343"/>
      <c r="K11" s="297"/>
      <c r="L11" s="303"/>
      <c r="M11" s="288"/>
      <c r="N11" s="288"/>
      <c r="O11" s="288"/>
      <c r="P11" s="294"/>
      <c r="Q11" s="29" t="s">
        <v>97</v>
      </c>
      <c r="R11" s="300"/>
      <c r="S11" s="297"/>
      <c r="T11" s="334"/>
      <c r="U11" s="334"/>
      <c r="V11" s="334"/>
      <c r="W11" s="337"/>
      <c r="X11" s="308"/>
      <c r="Y11" s="308"/>
      <c r="Z11" s="29" t="s">
        <v>97</v>
      </c>
      <c r="AA11" s="330"/>
      <c r="AB11" s="331"/>
      <c r="AC11" s="331"/>
      <c r="AD11" s="332"/>
    </row>
    <row r="12" spans="1:30" s="20" customFormat="1" ht="18" customHeight="1" x14ac:dyDescent="0.2">
      <c r="A12" s="300"/>
      <c r="B12" s="343"/>
      <c r="C12" s="297"/>
      <c r="D12" s="303"/>
      <c r="E12" s="288"/>
      <c r="F12" s="288"/>
      <c r="G12" s="369"/>
      <c r="H12" s="300"/>
      <c r="I12" s="343"/>
      <c r="J12" s="343"/>
      <c r="K12" s="297"/>
      <c r="L12" s="303"/>
      <c r="M12" s="288"/>
      <c r="N12" s="288"/>
      <c r="O12" s="288"/>
      <c r="P12" s="294"/>
      <c r="Q12" s="30" t="s">
        <v>98</v>
      </c>
      <c r="R12" s="300"/>
      <c r="S12" s="297"/>
      <c r="T12" s="334"/>
      <c r="U12" s="334"/>
      <c r="V12" s="334"/>
      <c r="W12" s="337"/>
      <c r="X12" s="308"/>
      <c r="Y12" s="308"/>
      <c r="Z12" s="30" t="s">
        <v>98</v>
      </c>
      <c r="AA12" s="327" t="s">
        <v>105</v>
      </c>
      <c r="AB12" s="328"/>
      <c r="AC12" s="328"/>
      <c r="AD12" s="329"/>
    </row>
    <row r="13" spans="1:30" s="20" customFormat="1" ht="18" customHeight="1" x14ac:dyDescent="0.2">
      <c r="A13" s="300"/>
      <c r="B13" s="343"/>
      <c r="C13" s="297"/>
      <c r="D13" s="303"/>
      <c r="E13" s="288"/>
      <c r="F13" s="288"/>
      <c r="G13" s="369"/>
      <c r="H13" s="300"/>
      <c r="I13" s="343"/>
      <c r="J13" s="343"/>
      <c r="K13" s="297"/>
      <c r="L13" s="303"/>
      <c r="M13" s="288"/>
      <c r="N13" s="288"/>
      <c r="O13" s="288"/>
      <c r="P13" s="294"/>
      <c r="Q13" s="31" t="s">
        <v>99</v>
      </c>
      <c r="R13" s="300"/>
      <c r="S13" s="297"/>
      <c r="T13" s="334"/>
      <c r="U13" s="334"/>
      <c r="V13" s="334"/>
      <c r="W13" s="337"/>
      <c r="X13" s="308"/>
      <c r="Y13" s="308"/>
      <c r="Z13" s="31" t="s">
        <v>99</v>
      </c>
      <c r="AA13" s="327"/>
      <c r="AB13" s="328"/>
      <c r="AC13" s="328"/>
      <c r="AD13" s="329"/>
    </row>
    <row r="14" spans="1:30" s="20" customFormat="1" ht="18" customHeight="1" x14ac:dyDescent="0.2">
      <c r="A14" s="300"/>
      <c r="B14" s="343"/>
      <c r="C14" s="297"/>
      <c r="D14" s="303"/>
      <c r="E14" s="288"/>
      <c r="F14" s="288"/>
      <c r="G14" s="369"/>
      <c r="H14" s="300"/>
      <c r="I14" s="343"/>
      <c r="J14" s="343"/>
      <c r="K14" s="297"/>
      <c r="L14" s="303"/>
      <c r="M14" s="288"/>
      <c r="N14" s="288"/>
      <c r="O14" s="288"/>
      <c r="P14" s="294"/>
      <c r="Q14" s="32" t="s">
        <v>100</v>
      </c>
      <c r="R14" s="300"/>
      <c r="S14" s="297"/>
      <c r="T14" s="334"/>
      <c r="U14" s="334"/>
      <c r="V14" s="334"/>
      <c r="W14" s="337"/>
      <c r="X14" s="308"/>
      <c r="Y14" s="308"/>
      <c r="Z14" s="32" t="s">
        <v>100</v>
      </c>
      <c r="AA14" s="327"/>
      <c r="AB14" s="328"/>
      <c r="AC14" s="328"/>
      <c r="AD14" s="329"/>
    </row>
    <row r="15" spans="1:30" s="20" customFormat="1" ht="18" customHeight="1" x14ac:dyDescent="0.2">
      <c r="A15" s="300"/>
      <c r="B15" s="343"/>
      <c r="C15" s="297"/>
      <c r="D15" s="303"/>
      <c r="E15" s="288"/>
      <c r="F15" s="288"/>
      <c r="G15" s="369"/>
      <c r="H15" s="300"/>
      <c r="I15" s="343"/>
      <c r="J15" s="343"/>
      <c r="K15" s="297"/>
      <c r="L15" s="303"/>
      <c r="M15" s="288"/>
      <c r="N15" s="288"/>
      <c r="O15" s="288"/>
      <c r="P15" s="294"/>
      <c r="Q15" s="33" t="s">
        <v>101</v>
      </c>
      <c r="R15" s="300"/>
      <c r="S15" s="297"/>
      <c r="T15" s="334"/>
      <c r="U15" s="334"/>
      <c r="V15" s="334"/>
      <c r="W15" s="337"/>
      <c r="X15" s="308"/>
      <c r="Y15" s="308"/>
      <c r="Z15" s="33" t="s">
        <v>101</v>
      </c>
      <c r="AA15" s="330"/>
      <c r="AB15" s="331"/>
      <c r="AC15" s="331"/>
      <c r="AD15" s="332"/>
    </row>
    <row r="16" spans="1:30" s="20" customFormat="1" ht="27" customHeight="1" thickBot="1" x14ac:dyDescent="0.25">
      <c r="A16" s="301"/>
      <c r="B16" s="344"/>
      <c r="C16" s="298"/>
      <c r="D16" s="304"/>
      <c r="E16" s="306"/>
      <c r="F16" s="306"/>
      <c r="G16" s="370"/>
      <c r="H16" s="301"/>
      <c r="I16" s="344"/>
      <c r="J16" s="344"/>
      <c r="K16" s="298"/>
      <c r="L16" s="304"/>
      <c r="M16" s="306"/>
      <c r="N16" s="288"/>
      <c r="O16" s="288"/>
      <c r="P16" s="295"/>
      <c r="Q16" s="34"/>
      <c r="R16" s="301"/>
      <c r="S16" s="298"/>
      <c r="T16" s="335"/>
      <c r="U16" s="335"/>
      <c r="V16" s="335"/>
      <c r="W16" s="338"/>
      <c r="X16" s="309"/>
      <c r="Y16" s="309"/>
      <c r="Z16" s="35" t="s">
        <v>86</v>
      </c>
      <c r="AA16" s="36" t="s">
        <v>126</v>
      </c>
      <c r="AB16" s="37" t="s">
        <v>125</v>
      </c>
      <c r="AC16" s="263" t="s">
        <v>228</v>
      </c>
      <c r="AD16" s="38" t="s">
        <v>127</v>
      </c>
    </row>
    <row r="17" spans="1:32" ht="150" customHeight="1" x14ac:dyDescent="0.2">
      <c r="A17" s="352" t="s">
        <v>106</v>
      </c>
      <c r="B17" s="348" t="s">
        <v>107</v>
      </c>
      <c r="C17" s="350">
        <f>SUM(T17:T20)</f>
        <v>118932650</v>
      </c>
      <c r="D17" s="232" t="s">
        <v>56</v>
      </c>
      <c r="E17" s="255" t="s">
        <v>108</v>
      </c>
      <c r="F17" s="233">
        <v>2409009</v>
      </c>
      <c r="G17" s="234" t="s">
        <v>109</v>
      </c>
      <c r="H17" s="235" t="s">
        <v>56</v>
      </c>
      <c r="I17" s="236" t="s">
        <v>110</v>
      </c>
      <c r="J17" s="233">
        <v>240900900</v>
      </c>
      <c r="K17" s="237" t="s">
        <v>111</v>
      </c>
      <c r="L17" s="238" t="s">
        <v>179</v>
      </c>
      <c r="M17" s="239">
        <v>1</v>
      </c>
      <c r="N17" s="240"/>
      <c r="O17" s="240">
        <f>M17+N17</f>
        <v>1</v>
      </c>
      <c r="P17" s="257">
        <v>0.5</v>
      </c>
      <c r="Q17" s="241">
        <f>+P17/O17</f>
        <v>0.5</v>
      </c>
      <c r="R17" s="229" t="s">
        <v>112</v>
      </c>
      <c r="S17" s="229">
        <v>23</v>
      </c>
      <c r="T17" s="258">
        <v>26791548</v>
      </c>
      <c r="U17" s="259">
        <v>7000000</v>
      </c>
      <c r="V17" s="259">
        <f>+T17-U17</f>
        <v>19791548</v>
      </c>
      <c r="W17" s="259">
        <v>7000000</v>
      </c>
      <c r="X17" s="260">
        <v>1750000</v>
      </c>
      <c r="Y17" s="242">
        <f>+T17-W17</f>
        <v>19791548</v>
      </c>
      <c r="Z17" s="241">
        <f>W17/T17</f>
        <v>0.26127642941721768</v>
      </c>
      <c r="AA17" s="243" t="s">
        <v>131</v>
      </c>
      <c r="AB17" s="244" t="s">
        <v>132</v>
      </c>
      <c r="AC17" s="244" t="s">
        <v>229</v>
      </c>
      <c r="AD17" s="244" t="s">
        <v>237</v>
      </c>
      <c r="AF17" s="265" t="s">
        <v>226</v>
      </c>
    </row>
    <row r="18" spans="1:32" ht="338.25" customHeight="1" x14ac:dyDescent="0.2">
      <c r="A18" s="352"/>
      <c r="B18" s="348"/>
      <c r="C18" s="350"/>
      <c r="D18" s="245" t="s">
        <v>56</v>
      </c>
      <c r="E18" s="225" t="s">
        <v>113</v>
      </c>
      <c r="F18" s="246">
        <v>2409022</v>
      </c>
      <c r="G18" s="247" t="s">
        <v>114</v>
      </c>
      <c r="H18" s="248" t="s">
        <v>56</v>
      </c>
      <c r="I18" s="249" t="s">
        <v>115</v>
      </c>
      <c r="J18" s="246">
        <v>240902202</v>
      </c>
      <c r="K18" s="250" t="s">
        <v>116</v>
      </c>
      <c r="L18" s="251" t="s">
        <v>179</v>
      </c>
      <c r="M18" s="240">
        <v>1</v>
      </c>
      <c r="N18" s="240"/>
      <c r="O18" s="240">
        <f t="shared" ref="O18:O20" si="0">M18+N18</f>
        <v>1</v>
      </c>
      <c r="P18" s="262">
        <v>0</v>
      </c>
      <c r="Q18" s="252">
        <f>+P18/O18</f>
        <v>0</v>
      </c>
      <c r="R18" s="229" t="s">
        <v>112</v>
      </c>
      <c r="S18" s="229">
        <v>23</v>
      </c>
      <c r="T18" s="261">
        <v>15750567</v>
      </c>
      <c r="U18" s="260">
        <v>15750000</v>
      </c>
      <c r="V18" s="259">
        <f t="shared" ref="V18:V20" si="1">+T18-U18</f>
        <v>567</v>
      </c>
      <c r="W18" s="260">
        <v>15750000</v>
      </c>
      <c r="X18" s="260">
        <v>8750000</v>
      </c>
      <c r="Y18" s="242">
        <f t="shared" ref="Y18:Y20" si="2">+T18-W18</f>
        <v>567</v>
      </c>
      <c r="Z18" s="252">
        <f t="shared" ref="Z18:Z19" si="3">W18/T18</f>
        <v>0.99996400129595331</v>
      </c>
      <c r="AA18" s="253" t="s">
        <v>133</v>
      </c>
      <c r="AB18" s="254" t="s">
        <v>128</v>
      </c>
      <c r="AC18" s="266" t="s">
        <v>230</v>
      </c>
      <c r="AD18" s="266" t="s">
        <v>239</v>
      </c>
    </row>
    <row r="19" spans="1:32" ht="246.75" customHeight="1" x14ac:dyDescent="0.2">
      <c r="A19" s="352"/>
      <c r="B19" s="348"/>
      <c r="C19" s="350"/>
      <c r="D19" s="245" t="s">
        <v>56</v>
      </c>
      <c r="E19" s="225" t="s">
        <v>117</v>
      </c>
      <c r="F19" s="246">
        <v>2409014</v>
      </c>
      <c r="G19" s="247" t="s">
        <v>118</v>
      </c>
      <c r="H19" s="248" t="s">
        <v>56</v>
      </c>
      <c r="I19" s="249" t="s">
        <v>119</v>
      </c>
      <c r="J19" s="246">
        <v>240901400</v>
      </c>
      <c r="K19" s="250" t="s">
        <v>120</v>
      </c>
      <c r="L19" s="251" t="s">
        <v>179</v>
      </c>
      <c r="M19" s="240">
        <v>1</v>
      </c>
      <c r="N19" s="240"/>
      <c r="O19" s="240">
        <f>M19+N19</f>
        <v>1</v>
      </c>
      <c r="P19" s="262">
        <v>0</v>
      </c>
      <c r="Q19" s="252">
        <f>+P19/O19</f>
        <v>0</v>
      </c>
      <c r="R19" s="229" t="s">
        <v>112</v>
      </c>
      <c r="S19" s="229">
        <v>23</v>
      </c>
      <c r="T19" s="261">
        <v>26250000</v>
      </c>
      <c r="U19" s="260">
        <v>26250000</v>
      </c>
      <c r="V19" s="259">
        <f t="shared" si="1"/>
        <v>0</v>
      </c>
      <c r="W19" s="260">
        <v>26250000</v>
      </c>
      <c r="X19" s="260">
        <v>12250000</v>
      </c>
      <c r="Y19" s="242">
        <f t="shared" si="2"/>
        <v>0</v>
      </c>
      <c r="Z19" s="252">
        <f t="shared" si="3"/>
        <v>1</v>
      </c>
      <c r="AA19" s="253" t="s">
        <v>134</v>
      </c>
      <c r="AB19" s="254" t="s">
        <v>129</v>
      </c>
      <c r="AC19" s="264" t="s">
        <v>231</v>
      </c>
      <c r="AD19" s="264" t="s">
        <v>238</v>
      </c>
    </row>
    <row r="20" spans="1:32" ht="312.75" customHeight="1" x14ac:dyDescent="0.2">
      <c r="A20" s="353"/>
      <c r="B20" s="349"/>
      <c r="C20" s="351"/>
      <c r="D20" s="245" t="s">
        <v>56</v>
      </c>
      <c r="E20" s="225" t="s">
        <v>121</v>
      </c>
      <c r="F20" s="246">
        <v>2409039</v>
      </c>
      <c r="G20" s="247" t="s">
        <v>122</v>
      </c>
      <c r="H20" s="248" t="s">
        <v>56</v>
      </c>
      <c r="I20" s="249" t="s">
        <v>123</v>
      </c>
      <c r="J20" s="246">
        <v>240903905</v>
      </c>
      <c r="K20" s="250" t="s">
        <v>124</v>
      </c>
      <c r="L20" s="251" t="s">
        <v>179</v>
      </c>
      <c r="M20" s="240">
        <v>1</v>
      </c>
      <c r="N20" s="240"/>
      <c r="O20" s="240">
        <f t="shared" si="0"/>
        <v>1</v>
      </c>
      <c r="P20" s="262">
        <v>0</v>
      </c>
      <c r="Q20" s="252">
        <f>+P20/O20</f>
        <v>0</v>
      </c>
      <c r="R20" s="229" t="s">
        <v>112</v>
      </c>
      <c r="S20" s="229">
        <v>23</v>
      </c>
      <c r="T20" s="261">
        <v>50140535</v>
      </c>
      <c r="U20" s="260">
        <v>12000000</v>
      </c>
      <c r="V20" s="259">
        <f t="shared" si="1"/>
        <v>38140535</v>
      </c>
      <c r="W20" s="260">
        <v>12000000</v>
      </c>
      <c r="X20" s="260">
        <v>3000000</v>
      </c>
      <c r="Y20" s="242">
        <f t="shared" si="2"/>
        <v>38140535</v>
      </c>
      <c r="Z20" s="252">
        <f>W20/T20</f>
        <v>0.23932732269410367</v>
      </c>
      <c r="AA20" s="253" t="s">
        <v>135</v>
      </c>
      <c r="AB20" s="254" t="s">
        <v>130</v>
      </c>
      <c r="AC20" s="264" t="s">
        <v>232</v>
      </c>
      <c r="AD20" s="264" t="s">
        <v>240</v>
      </c>
    </row>
    <row r="21" spans="1:32" ht="33" customHeight="1" x14ac:dyDescent="0.2">
      <c r="A21" s="41" t="s">
        <v>14</v>
      </c>
      <c r="B21" s="41"/>
      <c r="C21" s="41"/>
      <c r="D21" s="42"/>
      <c r="E21" s="42"/>
      <c r="F21" s="42"/>
      <c r="G21" s="42"/>
      <c r="H21" s="41"/>
      <c r="I21" s="43"/>
      <c r="J21" s="43"/>
      <c r="K21" s="43"/>
      <c r="L21" s="43"/>
      <c r="M21" s="44"/>
      <c r="N21" s="44"/>
      <c r="O21" s="44"/>
      <c r="P21" s="44"/>
      <c r="Q21" s="44"/>
      <c r="R21" s="45"/>
      <c r="S21" s="45"/>
      <c r="T21" s="40">
        <f t="shared" ref="T21:Y21" si="4">SUM(T17:T20)</f>
        <v>118932650</v>
      </c>
      <c r="U21" s="40">
        <f t="shared" si="4"/>
        <v>61000000</v>
      </c>
      <c r="V21" s="40">
        <f t="shared" si="4"/>
        <v>57932650</v>
      </c>
      <c r="W21" s="40">
        <f t="shared" si="4"/>
        <v>61000000</v>
      </c>
      <c r="X21" s="40">
        <f t="shared" si="4"/>
        <v>25750000</v>
      </c>
      <c r="Y21" s="40">
        <f t="shared" si="4"/>
        <v>57932650</v>
      </c>
      <c r="Z21" s="46"/>
      <c r="AA21" s="47"/>
      <c r="AB21" s="41"/>
      <c r="AC21" s="41"/>
      <c r="AD21" s="41"/>
    </row>
    <row r="23" spans="1:32" ht="35.25" customHeight="1" thickBot="1" x14ac:dyDescent="0.25"/>
    <row r="24" spans="1:32" ht="49.5" customHeight="1" x14ac:dyDescent="0.2">
      <c r="Q24" s="48" t="s">
        <v>186</v>
      </c>
      <c r="R24" s="49" t="s">
        <v>187</v>
      </c>
      <c r="S24" s="50" t="s">
        <v>188</v>
      </c>
    </row>
    <row r="25" spans="1:32" ht="54.75" customHeight="1" x14ac:dyDescent="0.2">
      <c r="Q25" s="51" t="s">
        <v>189</v>
      </c>
      <c r="R25" s="52">
        <v>0</v>
      </c>
      <c r="S25" s="53">
        <f>R25/R$30</f>
        <v>0</v>
      </c>
      <c r="X25" s="22" t="s">
        <v>226</v>
      </c>
    </row>
    <row r="26" spans="1:32" ht="38.25" customHeight="1" x14ac:dyDescent="0.2">
      <c r="Q26" s="51" t="s">
        <v>190</v>
      </c>
      <c r="R26" s="54">
        <v>0</v>
      </c>
      <c r="S26" s="53">
        <f t="shared" ref="S26:S29" si="5">R26/R$30</f>
        <v>0</v>
      </c>
    </row>
    <row r="27" spans="1:32" ht="48.75" customHeight="1" x14ac:dyDescent="0.2">
      <c r="D27" s="55" t="s">
        <v>87</v>
      </c>
      <c r="E27" s="56" t="s">
        <v>92</v>
      </c>
      <c r="F27" s="57"/>
      <c r="G27" s="339" t="s">
        <v>88</v>
      </c>
      <c r="H27" s="340"/>
      <c r="L27" s="20"/>
      <c r="Q27" s="51" t="s">
        <v>191</v>
      </c>
      <c r="R27" s="58">
        <v>0</v>
      </c>
      <c r="S27" s="53">
        <f t="shared" si="5"/>
        <v>0</v>
      </c>
      <c r="T27" s="23"/>
      <c r="U27" s="23"/>
      <c r="V27" s="23"/>
      <c r="W27" s="23"/>
      <c r="X27" s="17"/>
      <c r="Y27" s="17"/>
      <c r="Z27" s="17"/>
      <c r="AA27" s="17"/>
    </row>
    <row r="28" spans="1:32" ht="60.75" customHeight="1" x14ac:dyDescent="0.2">
      <c r="D28" s="55" t="s">
        <v>93</v>
      </c>
      <c r="E28" s="346" t="s">
        <v>93</v>
      </c>
      <c r="F28" s="347"/>
      <c r="G28" s="345" t="s">
        <v>95</v>
      </c>
      <c r="H28" s="345"/>
      <c r="L28" s="20"/>
      <c r="Q28" s="51" t="s">
        <v>192</v>
      </c>
      <c r="R28" s="59">
        <v>0</v>
      </c>
      <c r="S28" s="53">
        <f t="shared" si="5"/>
        <v>0</v>
      </c>
      <c r="T28" s="23"/>
      <c r="U28" s="23"/>
      <c r="V28" s="23"/>
      <c r="W28" s="23"/>
      <c r="X28" s="17"/>
      <c r="Y28" s="17"/>
      <c r="Z28" s="17"/>
      <c r="AA28" s="17"/>
    </row>
    <row r="29" spans="1:32" ht="31.5" customHeight="1" x14ac:dyDescent="0.2">
      <c r="D29" s="55" t="s">
        <v>94</v>
      </c>
      <c r="E29" s="346" t="s">
        <v>94</v>
      </c>
      <c r="F29" s="347"/>
      <c r="G29" s="345" t="s">
        <v>89</v>
      </c>
      <c r="H29" s="345"/>
      <c r="L29" s="20"/>
      <c r="Q29" s="51" t="s">
        <v>193</v>
      </c>
      <c r="R29" s="60">
        <v>4</v>
      </c>
      <c r="S29" s="53">
        <f t="shared" si="5"/>
        <v>1</v>
      </c>
      <c r="T29" s="23"/>
      <c r="U29" s="23"/>
      <c r="V29" s="23"/>
      <c r="W29" s="23"/>
      <c r="X29" s="17"/>
      <c r="Y29" s="17"/>
      <c r="Z29" s="17"/>
      <c r="AA29" s="17"/>
    </row>
    <row r="30" spans="1:32" ht="40.5" customHeight="1" thickBot="1" x14ac:dyDescent="0.25">
      <c r="E30" s="341"/>
      <c r="F30" s="341"/>
      <c r="G30" s="310"/>
      <c r="H30" s="310"/>
      <c r="L30" s="20"/>
      <c r="Q30" s="61" t="s">
        <v>194</v>
      </c>
      <c r="R30" s="62">
        <f>SUM(R25:R29)</f>
        <v>4</v>
      </c>
      <c r="S30" s="63">
        <f>SUM(S25:S29)</f>
        <v>1</v>
      </c>
      <c r="T30" s="64"/>
      <c r="U30" s="64"/>
      <c r="V30" s="64"/>
      <c r="W30" s="64"/>
      <c r="X30" s="65"/>
      <c r="Y30" s="65"/>
      <c r="Z30" s="24"/>
      <c r="AA30" s="17"/>
    </row>
    <row r="31" spans="1:32" x14ac:dyDescent="0.2">
      <c r="T31" s="66"/>
      <c r="U31" s="66"/>
      <c r="V31" s="66"/>
      <c r="W31" s="67"/>
      <c r="X31" s="67"/>
      <c r="Y31" s="67"/>
    </row>
    <row r="32" spans="1:32" x14ac:dyDescent="0.2">
      <c r="T32" s="66"/>
      <c r="U32" s="66"/>
      <c r="V32" s="66"/>
      <c r="W32" s="68"/>
      <c r="X32" s="68"/>
      <c r="Y32" s="68"/>
      <c r="Z32" s="69"/>
    </row>
    <row r="34" spans="20:26" ht="15.75" x14ac:dyDescent="0.25">
      <c r="T34" s="289"/>
      <c r="U34" s="289"/>
      <c r="V34" s="289"/>
      <c r="W34" s="289"/>
      <c r="X34" s="289"/>
      <c r="Y34" s="289"/>
      <c r="Z34" s="289"/>
    </row>
    <row r="35" spans="20:26" ht="15.75" x14ac:dyDescent="0.2">
      <c r="T35" s="281"/>
      <c r="U35" s="281"/>
      <c r="V35" s="281"/>
      <c r="W35" s="281"/>
      <c r="X35" s="281"/>
      <c r="Y35" s="281"/>
      <c r="Z35" s="281"/>
    </row>
    <row r="36" spans="20:26" ht="15.75" x14ac:dyDescent="0.2">
      <c r="T36" s="70"/>
      <c r="U36" s="70"/>
      <c r="V36" s="70"/>
      <c r="W36" s="65"/>
      <c r="X36" s="65"/>
      <c r="Y36" s="65"/>
      <c r="Z36" s="64"/>
    </row>
    <row r="37" spans="20:26" x14ac:dyDescent="0.2">
      <c r="T37" s="66"/>
      <c r="U37" s="66"/>
      <c r="V37" s="66"/>
      <c r="W37" s="68"/>
      <c r="X37" s="68"/>
      <c r="Y37" s="68"/>
      <c r="Z37" s="71"/>
    </row>
    <row r="63" spans="20:20" x14ac:dyDescent="0.2">
      <c r="T63" s="176"/>
    </row>
  </sheetData>
  <mergeCells count="51">
    <mergeCell ref="T34:Z34"/>
    <mergeCell ref="T35:Z35"/>
    <mergeCell ref="G27:H27"/>
    <mergeCell ref="E28:F28"/>
    <mergeCell ref="G28:H28"/>
    <mergeCell ref="E29:F29"/>
    <mergeCell ref="G29:H29"/>
    <mergeCell ref="E30:F30"/>
    <mergeCell ref="G30:H30"/>
    <mergeCell ref="W10:W16"/>
    <mergeCell ref="X10:X16"/>
    <mergeCell ref="Y10:Y16"/>
    <mergeCell ref="AA12:AD15"/>
    <mergeCell ref="A17:A20"/>
    <mergeCell ref="B17:B20"/>
    <mergeCell ref="C17:C20"/>
    <mergeCell ref="P10:P16"/>
    <mergeCell ref="R10:R16"/>
    <mergeCell ref="S10:S16"/>
    <mergeCell ref="T10:T16"/>
    <mergeCell ref="U10:U16"/>
    <mergeCell ref="V10:V16"/>
    <mergeCell ref="J10:J16"/>
    <mergeCell ref="K10:K16"/>
    <mergeCell ref="L10:L16"/>
    <mergeCell ref="M10:M16"/>
    <mergeCell ref="N10:N16"/>
    <mergeCell ref="O10:O16"/>
    <mergeCell ref="AA9:AD11"/>
    <mergeCell ref="A10:A16"/>
    <mergeCell ref="B10:B16"/>
    <mergeCell ref="C10:C16"/>
    <mergeCell ref="D10:D16"/>
    <mergeCell ref="E10:E16"/>
    <mergeCell ref="F10:F16"/>
    <mergeCell ref="G10:G16"/>
    <mergeCell ref="H10:H16"/>
    <mergeCell ref="I10:I16"/>
    <mergeCell ref="A9:C9"/>
    <mergeCell ref="D9:G9"/>
    <mergeCell ref="H9:K9"/>
    <mergeCell ref="L9:Q9"/>
    <mergeCell ref="R9:S9"/>
    <mergeCell ref="T9:Z9"/>
    <mergeCell ref="A1:A8"/>
    <mergeCell ref="B1:AC2"/>
    <mergeCell ref="B3:AC4"/>
    <mergeCell ref="B5:AD5"/>
    <mergeCell ref="B6:AD6"/>
    <mergeCell ref="B7:AD7"/>
    <mergeCell ref="B8:AD8"/>
  </mergeCells>
  <conditionalFormatting sqref="Q17:Q20 Z17:Z20">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0.7</formula>
      <formula>0.79</formula>
    </cfRule>
    <cfRule type="cellIs" dxfId="0" priority="5" operator="between">
      <formula>0.8</formula>
      <formula>1</formula>
    </cfRule>
  </conditionalFormatting>
  <pageMargins left="0.23622047244094491" right="0.23622047244094491" top="0.74803149606299213" bottom="0.74803149606299213" header="0.31496062992125984" footer="0.31496062992125984"/>
  <pageSetup paperSize="9" scale="35" fitToWidth="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7"/>
  <sheetViews>
    <sheetView topLeftCell="A4" zoomScale="60" workbookViewId="0">
      <selection activeCell="G9" sqref="G9"/>
    </sheetView>
  </sheetViews>
  <sheetFormatPr baseColWidth="10" defaultColWidth="9" defaultRowHeight="27" customHeight="1" x14ac:dyDescent="0.2"/>
  <cols>
    <col min="1" max="1" width="20.42578125" style="72" customWidth="1"/>
    <col min="2" max="2" width="24.85546875" style="73" customWidth="1"/>
    <col min="3" max="3" width="19.85546875" style="73" customWidth="1"/>
    <col min="4" max="4" width="20.85546875" style="73" customWidth="1"/>
    <col min="5" max="5" width="15.42578125" style="73" customWidth="1"/>
    <col min="6" max="6" width="27.28515625" style="73" customWidth="1"/>
    <col min="7" max="7" width="19.5703125" style="73" customWidth="1"/>
    <col min="8" max="8" width="47.7109375" style="73" customWidth="1"/>
    <col min="9" max="9" width="19.5703125" style="73" customWidth="1"/>
    <col min="10" max="10" width="25.28515625" style="74" customWidth="1"/>
    <col min="11" max="11" width="19.5703125" style="74" customWidth="1"/>
    <col min="12" max="12" width="34.5703125" style="74" customWidth="1"/>
    <col min="13" max="13" width="19.5703125" style="74" customWidth="1"/>
    <col min="14" max="14" width="19.5703125" style="75" customWidth="1"/>
    <col min="15" max="15" width="22.140625" style="75" customWidth="1"/>
    <col min="16" max="16" width="25.140625" style="76" customWidth="1"/>
    <col min="17" max="17" width="29.85546875" style="74" customWidth="1"/>
    <col min="18" max="18" width="21.28515625" style="77" customWidth="1"/>
    <col min="19" max="19" width="48.42578125" style="74" customWidth="1"/>
    <col min="20" max="20" width="35.5703125" style="74" customWidth="1"/>
    <col min="21" max="21" width="39.7109375" style="74" customWidth="1"/>
    <col min="22" max="22" width="28" style="78" customWidth="1"/>
    <col min="23" max="23" width="37.42578125" style="78" customWidth="1"/>
    <col min="24" max="24" width="54.140625" style="78" customWidth="1"/>
    <col min="25" max="25" width="11.7109375" style="79" customWidth="1"/>
    <col min="26" max="26" width="15" style="80" customWidth="1"/>
    <col min="27" max="41" width="8.28515625" style="73" customWidth="1"/>
    <col min="42" max="42" width="16.42578125" style="73" customWidth="1"/>
    <col min="43" max="43" width="17.42578125" style="81" customWidth="1"/>
    <col min="44" max="44" width="20" style="82" customWidth="1"/>
    <col min="45" max="45" width="20.85546875" style="83" customWidth="1"/>
    <col min="46" max="256" width="11.42578125" style="73" customWidth="1"/>
  </cols>
  <sheetData>
    <row r="1" spans="1:65" ht="27" customHeight="1" x14ac:dyDescent="0.2">
      <c r="A1" s="393"/>
      <c r="B1" s="395" t="s">
        <v>58</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6"/>
      <c r="AR1" s="84" t="s">
        <v>136</v>
      </c>
      <c r="AS1" s="85" t="s">
        <v>137</v>
      </c>
      <c r="AT1" s="75"/>
      <c r="AU1" s="75"/>
      <c r="AV1" s="75"/>
      <c r="AW1" s="75"/>
      <c r="AX1" s="75"/>
      <c r="AY1" s="75"/>
      <c r="AZ1" s="75"/>
      <c r="BA1" s="75"/>
      <c r="BB1" s="75"/>
      <c r="BC1" s="75"/>
      <c r="BD1" s="75"/>
      <c r="BE1" s="75"/>
      <c r="BF1" s="75"/>
      <c r="BG1" s="75"/>
      <c r="BH1" s="75"/>
      <c r="BI1" s="75"/>
      <c r="BJ1" s="75"/>
      <c r="BK1" s="75"/>
      <c r="BL1" s="75"/>
      <c r="BM1" s="75"/>
    </row>
    <row r="2" spans="1:65" ht="27" customHeight="1" x14ac:dyDescent="0.2">
      <c r="A2" s="394"/>
      <c r="B2" s="382" t="s">
        <v>236</v>
      </c>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3"/>
      <c r="AR2" s="86" t="s">
        <v>138</v>
      </c>
      <c r="AS2" s="87">
        <v>10</v>
      </c>
      <c r="AT2" s="75"/>
      <c r="AU2" s="75"/>
      <c r="AV2" s="75"/>
      <c r="AW2" s="75"/>
      <c r="AX2" s="75"/>
      <c r="AY2" s="75"/>
      <c r="AZ2" s="75"/>
      <c r="BA2" s="75"/>
      <c r="BB2" s="75"/>
      <c r="BC2" s="75"/>
      <c r="BD2" s="75"/>
      <c r="BE2" s="75"/>
      <c r="BF2" s="75"/>
      <c r="BG2" s="75"/>
      <c r="BH2" s="75"/>
      <c r="BI2" s="75"/>
      <c r="BJ2" s="75"/>
      <c r="BK2" s="75"/>
      <c r="BL2" s="75"/>
      <c r="BM2" s="75"/>
    </row>
    <row r="3" spans="1:65" ht="27" customHeight="1" x14ac:dyDescent="0.2">
      <c r="A3" s="394"/>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2"/>
      <c r="AO3" s="382"/>
      <c r="AP3" s="382"/>
      <c r="AQ3" s="383"/>
      <c r="AR3" s="88" t="s">
        <v>139</v>
      </c>
      <c r="AS3" s="89">
        <v>45016</v>
      </c>
      <c r="AT3" s="75"/>
      <c r="AU3" s="75"/>
      <c r="AV3" s="75"/>
      <c r="AW3" s="75"/>
      <c r="AX3" s="75"/>
      <c r="AY3" s="75"/>
      <c r="AZ3" s="75"/>
      <c r="BA3" s="75"/>
      <c r="BB3" s="75"/>
      <c r="BC3" s="75"/>
      <c r="BD3" s="75"/>
      <c r="BE3" s="75"/>
      <c r="BF3" s="75"/>
      <c r="BG3" s="75"/>
      <c r="BH3" s="75"/>
      <c r="BI3" s="75"/>
      <c r="BJ3" s="75"/>
      <c r="BK3" s="75"/>
      <c r="BL3" s="75"/>
      <c r="BM3" s="75"/>
    </row>
    <row r="4" spans="1:65" ht="27" customHeight="1" x14ac:dyDescent="0.2">
      <c r="A4" s="387"/>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5"/>
      <c r="AR4" s="90" t="s">
        <v>140</v>
      </c>
      <c r="AS4" s="91" t="s">
        <v>1</v>
      </c>
      <c r="AT4" s="75"/>
      <c r="AU4" s="75"/>
      <c r="AV4" s="75"/>
      <c r="AW4" s="75"/>
      <c r="AX4" s="75"/>
      <c r="AY4" s="75"/>
      <c r="AZ4" s="75"/>
      <c r="BA4" s="75"/>
      <c r="BB4" s="75"/>
      <c r="BC4" s="75"/>
      <c r="BD4" s="75"/>
      <c r="BE4" s="75"/>
      <c r="BF4" s="75"/>
      <c r="BG4" s="75"/>
      <c r="BH4" s="75"/>
      <c r="BI4" s="75"/>
      <c r="BJ4" s="75"/>
      <c r="BK4" s="75"/>
      <c r="BL4" s="75"/>
      <c r="BM4" s="75"/>
    </row>
    <row r="5" spans="1:65" ht="27" customHeight="1" x14ac:dyDescent="0.2">
      <c r="A5" s="376" t="s">
        <v>141</v>
      </c>
      <c r="B5" s="377"/>
      <c r="C5" s="377"/>
      <c r="D5" s="377"/>
      <c r="E5" s="377"/>
      <c r="F5" s="377"/>
      <c r="G5" s="377"/>
      <c r="H5" s="377"/>
      <c r="I5" s="377"/>
      <c r="J5" s="377"/>
      <c r="K5" s="377"/>
      <c r="L5" s="377"/>
      <c r="M5" s="377"/>
      <c r="N5" s="377"/>
      <c r="O5" s="378"/>
      <c r="P5" s="386"/>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8"/>
      <c r="AS5" s="389"/>
      <c r="AT5" s="75"/>
      <c r="AU5" s="75"/>
      <c r="AV5" s="75"/>
      <c r="AW5" s="75"/>
      <c r="AX5" s="75"/>
      <c r="AY5" s="75"/>
      <c r="AZ5" s="75"/>
      <c r="BA5" s="75"/>
      <c r="BB5" s="75"/>
      <c r="BC5" s="75"/>
      <c r="BD5" s="75"/>
      <c r="BE5" s="75"/>
      <c r="BF5" s="75"/>
      <c r="BG5" s="75"/>
      <c r="BH5" s="75"/>
      <c r="BI5" s="75"/>
      <c r="BJ5" s="75"/>
      <c r="BK5" s="75"/>
      <c r="BL5" s="75"/>
      <c r="BM5" s="75"/>
    </row>
    <row r="6" spans="1:65" ht="27" customHeight="1" x14ac:dyDescent="0.2">
      <c r="A6" s="379"/>
      <c r="B6" s="380"/>
      <c r="C6" s="380"/>
      <c r="D6" s="380"/>
      <c r="E6" s="380"/>
      <c r="F6" s="380"/>
      <c r="G6" s="380"/>
      <c r="H6" s="380"/>
      <c r="I6" s="380"/>
      <c r="J6" s="380"/>
      <c r="K6" s="380"/>
      <c r="L6" s="380"/>
      <c r="M6" s="380"/>
      <c r="N6" s="380"/>
      <c r="O6" s="381"/>
      <c r="P6" s="92"/>
      <c r="Q6" s="92"/>
      <c r="R6" s="92"/>
      <c r="S6" s="92"/>
      <c r="T6" s="92"/>
      <c r="U6" s="92"/>
      <c r="V6" s="92"/>
      <c r="W6" s="92"/>
      <c r="X6" s="92"/>
      <c r="Y6" s="92"/>
      <c r="Z6" s="92"/>
      <c r="AA6" s="399" t="s">
        <v>2</v>
      </c>
      <c r="AB6" s="400"/>
      <c r="AC6" s="400"/>
      <c r="AD6" s="400"/>
      <c r="AE6" s="400"/>
      <c r="AF6" s="400"/>
      <c r="AG6" s="400"/>
      <c r="AH6" s="400"/>
      <c r="AI6" s="400"/>
      <c r="AJ6" s="400"/>
      <c r="AK6" s="400"/>
      <c r="AL6" s="400"/>
      <c r="AM6" s="400"/>
      <c r="AN6" s="400"/>
      <c r="AO6" s="401"/>
      <c r="AP6" s="93"/>
      <c r="AQ6" s="92"/>
      <c r="AR6" s="92"/>
      <c r="AS6" s="94"/>
      <c r="AT6" s="75"/>
      <c r="AU6" s="75"/>
      <c r="AV6" s="75"/>
      <c r="AW6" s="75"/>
      <c r="AX6" s="75"/>
      <c r="AY6" s="75"/>
      <c r="AZ6" s="75"/>
      <c r="BA6" s="75"/>
      <c r="BB6" s="75"/>
      <c r="BC6" s="75"/>
      <c r="BD6" s="75"/>
      <c r="BE6" s="75"/>
      <c r="BF6" s="75"/>
      <c r="BG6" s="75"/>
      <c r="BH6" s="75"/>
      <c r="BI6" s="75"/>
      <c r="BJ6" s="75"/>
      <c r="BK6" s="75"/>
      <c r="BL6" s="75"/>
      <c r="BM6" s="75"/>
    </row>
    <row r="7" spans="1:65" ht="36.75" customHeight="1" x14ac:dyDescent="0.2">
      <c r="A7" s="390" t="s">
        <v>3</v>
      </c>
      <c r="B7" s="391"/>
      <c r="C7" s="392" t="s">
        <v>4</v>
      </c>
      <c r="D7" s="391"/>
      <c r="E7" s="392" t="s">
        <v>5</v>
      </c>
      <c r="F7" s="391"/>
      <c r="G7" s="392" t="s">
        <v>6</v>
      </c>
      <c r="H7" s="392"/>
      <c r="I7" s="392"/>
      <c r="J7" s="391"/>
      <c r="K7" s="392" t="s">
        <v>7</v>
      </c>
      <c r="L7" s="392"/>
      <c r="M7" s="392"/>
      <c r="N7" s="391"/>
      <c r="O7" s="404" t="s">
        <v>8</v>
      </c>
      <c r="P7" s="405"/>
      <c r="Q7" s="405"/>
      <c r="R7" s="405"/>
      <c r="S7" s="405"/>
      <c r="T7" s="405"/>
      <c r="U7" s="405"/>
      <c r="V7" s="406"/>
      <c r="W7" s="407" t="s">
        <v>9</v>
      </c>
      <c r="X7" s="392"/>
      <c r="Y7" s="392"/>
      <c r="Z7" s="391"/>
      <c r="AA7" s="408" t="s">
        <v>10</v>
      </c>
      <c r="AB7" s="408"/>
      <c r="AC7" s="373" t="s">
        <v>11</v>
      </c>
      <c r="AD7" s="373"/>
      <c r="AE7" s="373"/>
      <c r="AF7" s="373"/>
      <c r="AG7" s="409" t="s">
        <v>12</v>
      </c>
      <c r="AH7" s="410"/>
      <c r="AI7" s="410"/>
      <c r="AJ7" s="410"/>
      <c r="AK7" s="410"/>
      <c r="AL7" s="411"/>
      <c r="AM7" s="373" t="s">
        <v>13</v>
      </c>
      <c r="AN7" s="373"/>
      <c r="AO7" s="373"/>
      <c r="AP7" s="374" t="s">
        <v>14</v>
      </c>
      <c r="AQ7" s="397" t="s">
        <v>16</v>
      </c>
      <c r="AR7" s="397" t="s">
        <v>17</v>
      </c>
      <c r="AS7" s="402" t="s">
        <v>18</v>
      </c>
      <c r="AT7" s="75"/>
      <c r="AU7" s="75"/>
      <c r="AV7" s="75"/>
      <c r="AW7" s="75"/>
      <c r="AX7" s="75"/>
      <c r="AY7" s="75"/>
      <c r="AZ7" s="75"/>
      <c r="BA7" s="75"/>
      <c r="BB7" s="75"/>
      <c r="BC7" s="75"/>
      <c r="BD7" s="75"/>
      <c r="BE7" s="75"/>
      <c r="BF7" s="75"/>
      <c r="BG7" s="75"/>
      <c r="BH7" s="75"/>
      <c r="BI7" s="75"/>
      <c r="BJ7" s="75"/>
      <c r="BK7" s="75"/>
      <c r="BL7" s="75"/>
      <c r="BM7" s="75"/>
    </row>
    <row r="8" spans="1:65" s="95" customFormat="1" ht="122.25" customHeight="1" x14ac:dyDescent="0.2">
      <c r="A8" s="96" t="s">
        <v>19</v>
      </c>
      <c r="B8" s="97" t="s">
        <v>20</v>
      </c>
      <c r="C8" s="98" t="s">
        <v>19</v>
      </c>
      <c r="D8" s="98" t="s">
        <v>20</v>
      </c>
      <c r="E8" s="98" t="s">
        <v>19</v>
      </c>
      <c r="F8" s="97" t="s">
        <v>20</v>
      </c>
      <c r="G8" s="97" t="s">
        <v>21</v>
      </c>
      <c r="H8" s="97" t="s">
        <v>22</v>
      </c>
      <c r="I8" s="97" t="s">
        <v>23</v>
      </c>
      <c r="J8" s="97" t="s">
        <v>24</v>
      </c>
      <c r="K8" s="97" t="s">
        <v>21</v>
      </c>
      <c r="L8" s="97" t="s">
        <v>25</v>
      </c>
      <c r="M8" s="97" t="s">
        <v>26</v>
      </c>
      <c r="N8" s="97" t="s">
        <v>27</v>
      </c>
      <c r="O8" s="97" t="s">
        <v>142</v>
      </c>
      <c r="P8" s="97" t="s">
        <v>28</v>
      </c>
      <c r="Q8" s="97" t="s">
        <v>29</v>
      </c>
      <c r="R8" s="99" t="s">
        <v>30</v>
      </c>
      <c r="S8" s="97" t="s">
        <v>31</v>
      </c>
      <c r="T8" s="100" t="s">
        <v>32</v>
      </c>
      <c r="U8" s="97" t="s">
        <v>33</v>
      </c>
      <c r="V8" s="101" t="s">
        <v>143</v>
      </c>
      <c r="W8" s="102" t="s">
        <v>144</v>
      </c>
      <c r="X8" s="102" t="s">
        <v>145</v>
      </c>
      <c r="Y8" s="103" t="s">
        <v>34</v>
      </c>
      <c r="Z8" s="104" t="s">
        <v>20</v>
      </c>
      <c r="AA8" s="105" t="s">
        <v>35</v>
      </c>
      <c r="AB8" s="106" t="s">
        <v>36</v>
      </c>
      <c r="AC8" s="107" t="s">
        <v>37</v>
      </c>
      <c r="AD8" s="107" t="s">
        <v>38</v>
      </c>
      <c r="AE8" s="107" t="s">
        <v>146</v>
      </c>
      <c r="AF8" s="107" t="s">
        <v>39</v>
      </c>
      <c r="AG8" s="107" t="s">
        <v>40</v>
      </c>
      <c r="AH8" s="107" t="s">
        <v>41</v>
      </c>
      <c r="AI8" s="107" t="s">
        <v>42</v>
      </c>
      <c r="AJ8" s="107" t="s">
        <v>43</v>
      </c>
      <c r="AK8" s="107" t="s">
        <v>44</v>
      </c>
      <c r="AL8" s="107" t="s">
        <v>45</v>
      </c>
      <c r="AM8" s="107" t="s">
        <v>46</v>
      </c>
      <c r="AN8" s="107" t="s">
        <v>47</v>
      </c>
      <c r="AO8" s="107" t="s">
        <v>48</v>
      </c>
      <c r="AP8" s="375"/>
      <c r="AQ8" s="398"/>
      <c r="AR8" s="398"/>
      <c r="AS8" s="403"/>
      <c r="AT8" s="76"/>
      <c r="AU8" s="76"/>
      <c r="AV8" s="76"/>
      <c r="AW8" s="76"/>
      <c r="AX8" s="76"/>
      <c r="AY8" s="76"/>
      <c r="AZ8" s="76"/>
      <c r="BA8" s="76"/>
      <c r="BB8" s="76"/>
      <c r="BC8" s="76"/>
      <c r="BD8" s="76"/>
      <c r="BE8" s="76"/>
      <c r="BF8" s="76"/>
      <c r="BG8" s="76"/>
      <c r="BH8" s="76"/>
      <c r="BI8" s="76"/>
      <c r="BJ8" s="76"/>
      <c r="BK8" s="76"/>
      <c r="BL8" s="76"/>
      <c r="BM8" s="76"/>
    </row>
    <row r="9" spans="1:65" s="75" customFormat="1" ht="148.5" customHeight="1" x14ac:dyDescent="0.2">
      <c r="A9" s="108">
        <v>3</v>
      </c>
      <c r="B9" s="109" t="s">
        <v>167</v>
      </c>
      <c r="C9" s="108">
        <v>16</v>
      </c>
      <c r="D9" s="110" t="s">
        <v>185</v>
      </c>
      <c r="E9" s="111">
        <v>2409</v>
      </c>
      <c r="F9" s="109" t="s">
        <v>168</v>
      </c>
      <c r="G9" s="111" t="s">
        <v>56</v>
      </c>
      <c r="H9" s="109" t="s">
        <v>108</v>
      </c>
      <c r="I9" s="111">
        <v>2409009</v>
      </c>
      <c r="J9" s="109" t="s">
        <v>109</v>
      </c>
      <c r="K9" s="111" t="s">
        <v>56</v>
      </c>
      <c r="L9" s="109" t="s">
        <v>110</v>
      </c>
      <c r="M9" s="111">
        <v>240900900</v>
      </c>
      <c r="N9" s="109" t="s">
        <v>111</v>
      </c>
      <c r="O9" s="111">
        <v>1</v>
      </c>
      <c r="P9" s="112">
        <v>2020003630149</v>
      </c>
      <c r="Q9" s="113" t="s">
        <v>107</v>
      </c>
      <c r="R9" s="114">
        <v>0.25852463478813198</v>
      </c>
      <c r="S9" s="115" t="s">
        <v>169</v>
      </c>
      <c r="T9" s="116" t="s">
        <v>170</v>
      </c>
      <c r="U9" s="117" t="s">
        <v>171</v>
      </c>
      <c r="V9" s="271">
        <f>'F-PLA-47 IDTQ'!T17</f>
        <v>7000000</v>
      </c>
      <c r="W9" s="118" t="s">
        <v>181</v>
      </c>
      <c r="X9" s="119" t="s">
        <v>175</v>
      </c>
      <c r="Y9" s="39">
        <v>23</v>
      </c>
      <c r="Z9" s="39" t="s">
        <v>112</v>
      </c>
      <c r="AA9" s="120">
        <v>57163</v>
      </c>
      <c r="AB9" s="120">
        <v>57815</v>
      </c>
      <c r="AC9" s="120">
        <v>27805</v>
      </c>
      <c r="AD9" s="120">
        <v>8790</v>
      </c>
      <c r="AE9" s="120">
        <v>60583</v>
      </c>
      <c r="AF9" s="120">
        <v>17800</v>
      </c>
      <c r="AG9" s="120">
        <v>283</v>
      </c>
      <c r="AH9" s="120">
        <v>1495</v>
      </c>
      <c r="AI9" s="120">
        <v>8</v>
      </c>
      <c r="AJ9" s="120">
        <v>0</v>
      </c>
      <c r="AK9" s="120">
        <v>0</v>
      </c>
      <c r="AL9" s="120">
        <v>0</v>
      </c>
      <c r="AM9" s="120">
        <v>44350</v>
      </c>
      <c r="AN9" s="120">
        <v>6251</v>
      </c>
      <c r="AO9" s="120">
        <v>75687</v>
      </c>
      <c r="AP9" s="120">
        <f>SUM(AC9:AO12)</f>
        <v>972208</v>
      </c>
      <c r="AQ9" s="272">
        <v>44928</v>
      </c>
      <c r="AR9" s="272">
        <v>45291</v>
      </c>
      <c r="AS9" s="177" t="s">
        <v>223</v>
      </c>
    </row>
    <row r="10" spans="1:65" s="75" customFormat="1" ht="148.5" customHeight="1" x14ac:dyDescent="0.2">
      <c r="A10" s="108">
        <v>3</v>
      </c>
      <c r="B10" s="109" t="s">
        <v>167</v>
      </c>
      <c r="C10" s="121">
        <v>16</v>
      </c>
      <c r="D10" s="122" t="s">
        <v>185</v>
      </c>
      <c r="E10" s="123">
        <v>2409</v>
      </c>
      <c r="F10" s="109" t="s">
        <v>168</v>
      </c>
      <c r="G10" s="111" t="s">
        <v>56</v>
      </c>
      <c r="H10" s="109" t="s">
        <v>113</v>
      </c>
      <c r="I10" s="111">
        <v>2409022</v>
      </c>
      <c r="J10" s="109" t="s">
        <v>114</v>
      </c>
      <c r="K10" s="111" t="s">
        <v>56</v>
      </c>
      <c r="L10" s="109" t="s">
        <v>115</v>
      </c>
      <c r="M10" s="111">
        <v>240902202</v>
      </c>
      <c r="N10" s="109" t="s">
        <v>116</v>
      </c>
      <c r="O10" s="111">
        <v>1</v>
      </c>
      <c r="P10" s="112">
        <v>2020003630149</v>
      </c>
      <c r="Q10" s="113" t="s">
        <v>107</v>
      </c>
      <c r="R10" s="124">
        <v>0.12614100353869884</v>
      </c>
      <c r="S10" s="115" t="s">
        <v>169</v>
      </c>
      <c r="T10" s="116" t="s">
        <v>170</v>
      </c>
      <c r="U10" s="125" t="s">
        <v>172</v>
      </c>
      <c r="V10" s="271">
        <f>'F-PLA-47 IDTQ'!T18</f>
        <v>34125000</v>
      </c>
      <c r="W10" s="126" t="s">
        <v>183</v>
      </c>
      <c r="X10" s="119" t="s">
        <v>176</v>
      </c>
      <c r="Y10" s="39">
        <v>23</v>
      </c>
      <c r="Z10" s="39" t="s">
        <v>112</v>
      </c>
      <c r="AA10" s="120">
        <v>57163</v>
      </c>
      <c r="AB10" s="120">
        <v>57815</v>
      </c>
      <c r="AC10" s="120">
        <v>27805</v>
      </c>
      <c r="AD10" s="120">
        <v>8790</v>
      </c>
      <c r="AE10" s="120">
        <v>60583</v>
      </c>
      <c r="AF10" s="120">
        <v>17800</v>
      </c>
      <c r="AG10" s="120">
        <v>283</v>
      </c>
      <c r="AH10" s="120">
        <v>1495</v>
      </c>
      <c r="AI10" s="120">
        <v>8</v>
      </c>
      <c r="AJ10" s="120">
        <v>0</v>
      </c>
      <c r="AK10" s="120">
        <v>0</v>
      </c>
      <c r="AL10" s="120">
        <v>0</v>
      </c>
      <c r="AM10" s="120">
        <v>44350</v>
      </c>
      <c r="AN10" s="120">
        <v>6251</v>
      </c>
      <c r="AO10" s="120">
        <v>75687</v>
      </c>
      <c r="AP10" s="120">
        <f t="shared" ref="AP10:AP12" si="0">SUM(AC10:AO13)</f>
        <v>729156</v>
      </c>
      <c r="AQ10" s="272">
        <v>44928</v>
      </c>
      <c r="AR10" s="272">
        <v>45291</v>
      </c>
      <c r="AS10" s="177" t="s">
        <v>223</v>
      </c>
    </row>
    <row r="11" spans="1:65" s="75" customFormat="1" ht="148.5" customHeight="1" x14ac:dyDescent="0.2">
      <c r="A11" s="108">
        <v>3</v>
      </c>
      <c r="B11" s="109" t="s">
        <v>167</v>
      </c>
      <c r="C11" s="121">
        <v>16</v>
      </c>
      <c r="D11" s="122" t="s">
        <v>185</v>
      </c>
      <c r="E11" s="123">
        <v>2409</v>
      </c>
      <c r="F11" s="109" t="s">
        <v>168</v>
      </c>
      <c r="G11" s="111" t="s">
        <v>56</v>
      </c>
      <c r="H11" s="109" t="s">
        <v>117</v>
      </c>
      <c r="I11" s="111">
        <v>2409014</v>
      </c>
      <c r="J11" s="109" t="s">
        <v>118</v>
      </c>
      <c r="K11" s="111" t="s">
        <v>56</v>
      </c>
      <c r="L11" s="109" t="s">
        <v>119</v>
      </c>
      <c r="M11" s="111">
        <v>240901400</v>
      </c>
      <c r="N11" s="109" t="s">
        <v>120</v>
      </c>
      <c r="O11" s="111">
        <v>1</v>
      </c>
      <c r="P11" s="112">
        <v>2020003630149</v>
      </c>
      <c r="Q11" s="113" t="s">
        <v>107</v>
      </c>
      <c r="R11" s="124">
        <v>0.29104436983939752</v>
      </c>
      <c r="S11" s="115" t="s">
        <v>169</v>
      </c>
      <c r="T11" s="116" t="s">
        <v>170</v>
      </c>
      <c r="U11" s="125" t="s">
        <v>173</v>
      </c>
      <c r="V11" s="271">
        <f>'F-PLA-47 IDTQ'!T19</f>
        <v>47250000</v>
      </c>
      <c r="W11" s="126" t="s">
        <v>182</v>
      </c>
      <c r="X11" s="119" t="s">
        <v>177</v>
      </c>
      <c r="Y11" s="39">
        <v>23</v>
      </c>
      <c r="Z11" s="39" t="s">
        <v>112</v>
      </c>
      <c r="AA11" s="120">
        <v>57163</v>
      </c>
      <c r="AB11" s="120">
        <v>57815</v>
      </c>
      <c r="AC11" s="120">
        <v>27805</v>
      </c>
      <c r="AD11" s="120">
        <v>8790</v>
      </c>
      <c r="AE11" s="120">
        <v>60583</v>
      </c>
      <c r="AF11" s="120">
        <v>17800</v>
      </c>
      <c r="AG11" s="120">
        <v>283</v>
      </c>
      <c r="AH11" s="120">
        <v>1495</v>
      </c>
      <c r="AI11" s="120">
        <v>8</v>
      </c>
      <c r="AJ11" s="120">
        <v>0</v>
      </c>
      <c r="AK11" s="120">
        <v>0</v>
      </c>
      <c r="AL11" s="120">
        <v>0</v>
      </c>
      <c r="AM11" s="120">
        <v>44350</v>
      </c>
      <c r="AN11" s="120">
        <v>6251</v>
      </c>
      <c r="AO11" s="120">
        <v>75687</v>
      </c>
      <c r="AP11" s="120">
        <f t="shared" si="0"/>
        <v>486104</v>
      </c>
      <c r="AQ11" s="272">
        <v>44928</v>
      </c>
      <c r="AR11" s="272">
        <v>45291</v>
      </c>
      <c r="AS11" s="177" t="s">
        <v>223</v>
      </c>
    </row>
    <row r="12" spans="1:65" s="75" customFormat="1" ht="148.5" customHeight="1" x14ac:dyDescent="0.2">
      <c r="A12" s="108">
        <v>3</v>
      </c>
      <c r="B12" s="109" t="s">
        <v>167</v>
      </c>
      <c r="C12" s="121">
        <v>16</v>
      </c>
      <c r="D12" s="122" t="s">
        <v>185</v>
      </c>
      <c r="E12" s="123">
        <v>2409</v>
      </c>
      <c r="F12" s="109" t="s">
        <v>168</v>
      </c>
      <c r="G12" s="123" t="s">
        <v>56</v>
      </c>
      <c r="H12" s="127" t="s">
        <v>121</v>
      </c>
      <c r="I12" s="123">
        <v>2409039</v>
      </c>
      <c r="J12" s="127" t="s">
        <v>122</v>
      </c>
      <c r="K12" s="123" t="s">
        <v>56</v>
      </c>
      <c r="L12" s="127" t="s">
        <v>123</v>
      </c>
      <c r="M12" s="123">
        <v>240903905</v>
      </c>
      <c r="N12" s="127" t="s">
        <v>124</v>
      </c>
      <c r="O12" s="123">
        <v>1</v>
      </c>
      <c r="P12" s="112">
        <v>2020003630149</v>
      </c>
      <c r="Q12" s="113" t="s">
        <v>107</v>
      </c>
      <c r="R12" s="128">
        <v>0.32428999183377188</v>
      </c>
      <c r="S12" s="115" t="s">
        <v>169</v>
      </c>
      <c r="T12" s="116" t="s">
        <v>170</v>
      </c>
      <c r="U12" s="125" t="s">
        <v>174</v>
      </c>
      <c r="V12" s="271">
        <f>'F-PLA-47 IDTQ'!T20</f>
        <v>30557650</v>
      </c>
      <c r="W12" s="126" t="s">
        <v>184</v>
      </c>
      <c r="X12" s="129" t="s">
        <v>178</v>
      </c>
      <c r="Y12" s="39">
        <v>23</v>
      </c>
      <c r="Z12" s="39" t="s">
        <v>112</v>
      </c>
      <c r="AA12" s="120">
        <v>57163</v>
      </c>
      <c r="AB12" s="120">
        <v>57815</v>
      </c>
      <c r="AC12" s="120">
        <v>27805</v>
      </c>
      <c r="AD12" s="120">
        <v>8790</v>
      </c>
      <c r="AE12" s="120">
        <v>60583</v>
      </c>
      <c r="AF12" s="120">
        <v>17800</v>
      </c>
      <c r="AG12" s="120">
        <v>283</v>
      </c>
      <c r="AH12" s="120">
        <v>1495</v>
      </c>
      <c r="AI12" s="120">
        <v>8</v>
      </c>
      <c r="AJ12" s="120">
        <v>0</v>
      </c>
      <c r="AK12" s="120">
        <v>0</v>
      </c>
      <c r="AL12" s="120">
        <v>0</v>
      </c>
      <c r="AM12" s="120">
        <v>44350</v>
      </c>
      <c r="AN12" s="120">
        <v>6251</v>
      </c>
      <c r="AO12" s="120">
        <v>75687</v>
      </c>
      <c r="AP12" s="120">
        <f t="shared" si="0"/>
        <v>243052</v>
      </c>
      <c r="AQ12" s="272">
        <v>44928</v>
      </c>
      <c r="AR12" s="272">
        <v>45291</v>
      </c>
      <c r="AS12" s="177" t="s">
        <v>223</v>
      </c>
    </row>
    <row r="13" spans="1:65" ht="27" customHeight="1" x14ac:dyDescent="0.2">
      <c r="A13" s="418" t="s">
        <v>147</v>
      </c>
      <c r="B13" s="419"/>
      <c r="C13" s="419"/>
      <c r="D13" s="419"/>
      <c r="E13" s="419"/>
      <c r="F13" s="419"/>
      <c r="G13" s="419"/>
      <c r="H13" s="419"/>
      <c r="I13" s="419"/>
      <c r="J13" s="419"/>
      <c r="K13" s="419"/>
      <c r="L13" s="419"/>
      <c r="M13" s="419"/>
      <c r="N13" s="419"/>
      <c r="O13" s="419"/>
      <c r="P13" s="419"/>
      <c r="Q13" s="419"/>
      <c r="R13" s="420"/>
      <c r="S13" s="130"/>
      <c r="T13" s="130"/>
      <c r="U13" s="130"/>
      <c r="V13" s="131">
        <f>SUM(V9:V12)</f>
        <v>118932650</v>
      </c>
      <c r="W13" s="126"/>
      <c r="X13" s="132"/>
      <c r="Y13" s="133"/>
      <c r="Z13" s="134"/>
      <c r="AA13" s="135"/>
      <c r="AB13" s="135"/>
      <c r="AC13" s="135"/>
      <c r="AD13" s="135"/>
      <c r="AE13" s="135"/>
      <c r="AF13" s="135"/>
      <c r="AG13" s="135"/>
      <c r="AH13" s="135"/>
      <c r="AI13" s="135"/>
      <c r="AJ13" s="135"/>
      <c r="AK13" s="135"/>
      <c r="AL13" s="135"/>
      <c r="AM13" s="135"/>
      <c r="AN13" s="135"/>
      <c r="AO13" s="135"/>
      <c r="AP13" s="135"/>
      <c r="AQ13" s="136"/>
      <c r="AR13" s="136"/>
      <c r="AS13" s="137"/>
    </row>
    <row r="19" spans="1:9" ht="15" x14ac:dyDescent="0.2">
      <c r="A19" s="413" t="s">
        <v>148</v>
      </c>
      <c r="B19" s="413"/>
      <c r="C19" s="413"/>
      <c r="D19" s="413"/>
      <c r="E19" s="413"/>
    </row>
    <row r="25" spans="1:9" ht="15" x14ac:dyDescent="0.2">
      <c r="C25" s="138" t="s">
        <v>87</v>
      </c>
      <c r="D25" s="139" t="s">
        <v>92</v>
      </c>
      <c r="E25" s="140"/>
      <c r="F25" s="414" t="s">
        <v>88</v>
      </c>
      <c r="G25" s="415"/>
      <c r="H25" s="141"/>
      <c r="I25" s="141"/>
    </row>
    <row r="26" spans="1:9" ht="30" x14ac:dyDescent="0.2">
      <c r="C26" s="138" t="s">
        <v>149</v>
      </c>
      <c r="D26" s="416" t="s">
        <v>150</v>
      </c>
      <c r="E26" s="417"/>
      <c r="F26" s="412" t="s">
        <v>151</v>
      </c>
      <c r="G26" s="412"/>
      <c r="H26" s="141"/>
      <c r="I26" s="141"/>
    </row>
    <row r="27" spans="1:9" ht="45" x14ac:dyDescent="0.2">
      <c r="C27" s="138" t="s">
        <v>152</v>
      </c>
      <c r="D27" s="416" t="s">
        <v>153</v>
      </c>
      <c r="E27" s="417"/>
      <c r="F27" s="412" t="s">
        <v>89</v>
      </c>
      <c r="G27" s="412"/>
      <c r="H27" s="141"/>
      <c r="I27" s="141"/>
    </row>
  </sheetData>
  <mergeCells count="28">
    <mergeCell ref="AA7:AB7"/>
    <mergeCell ref="AC7:AF7"/>
    <mergeCell ref="AG7:AL7"/>
    <mergeCell ref="F27:G27"/>
    <mergeCell ref="C7:D7"/>
    <mergeCell ref="A19:E19"/>
    <mergeCell ref="F25:G25"/>
    <mergeCell ref="G7:J7"/>
    <mergeCell ref="F26:G26"/>
    <mergeCell ref="D27:E27"/>
    <mergeCell ref="D26:E26"/>
    <mergeCell ref="A13:R13"/>
    <mergeCell ref="AM7:AO7"/>
    <mergeCell ref="AP7:AP8"/>
    <mergeCell ref="A5:O6"/>
    <mergeCell ref="B2:AQ4"/>
    <mergeCell ref="P5:AS5"/>
    <mergeCell ref="A7:B7"/>
    <mergeCell ref="E7:F7"/>
    <mergeCell ref="A1:A4"/>
    <mergeCell ref="B1:AQ1"/>
    <mergeCell ref="AQ7:AQ8"/>
    <mergeCell ref="K7:N7"/>
    <mergeCell ref="AR7:AR8"/>
    <mergeCell ref="AA6:AO6"/>
    <mergeCell ref="AS7:AS8"/>
    <mergeCell ref="O7:V7"/>
    <mergeCell ref="W7:Z7"/>
  </mergeCells>
  <pageMargins left="0.7" right="0.7" top="0.75" bottom="0.75" header="0.3" footer="0.3"/>
  <ignoredErrors>
    <ignoredError sqref="V9" unlocked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31"/>
  <sheetViews>
    <sheetView showGridLines="0" topLeftCell="AX1" zoomScale="70" zoomScaleNormal="70" workbookViewId="0">
      <selection activeCell="BG10" sqref="BG10:BG13"/>
    </sheetView>
  </sheetViews>
  <sheetFormatPr baseColWidth="10" defaultColWidth="9" defaultRowHeight="15" x14ac:dyDescent="0.2"/>
  <cols>
    <col min="1" max="1" width="14.7109375" style="73" customWidth="1"/>
    <col min="2" max="2" width="16.5703125" style="73" customWidth="1"/>
    <col min="3" max="3" width="14.140625" style="73" customWidth="1"/>
    <col min="4" max="4" width="19.5703125" style="73" customWidth="1"/>
    <col min="5" max="5" width="22.42578125" style="73" customWidth="1"/>
    <col min="6" max="6" width="27.85546875" style="73" customWidth="1"/>
    <col min="7" max="7" width="17.85546875" style="73" customWidth="1"/>
    <col min="8" max="8" width="32.42578125" style="73" customWidth="1"/>
    <col min="9" max="9" width="21.42578125" style="73" customWidth="1"/>
    <col min="10" max="10" width="34" style="73" customWidth="1"/>
    <col min="11" max="11" width="18.85546875" style="73" customWidth="1"/>
    <col min="12" max="12" width="38" style="73" customWidth="1"/>
    <col min="13" max="13" width="22.5703125" style="73" customWidth="1"/>
    <col min="14" max="14" width="21.85546875" style="73" customWidth="1"/>
    <col min="15" max="17" width="23" style="73" customWidth="1"/>
    <col min="18" max="18" width="24.28515625" style="73" customWidth="1"/>
    <col min="19" max="20" width="23.42578125" style="73" customWidth="1"/>
    <col min="21" max="21" width="17.85546875" style="73" customWidth="1"/>
    <col min="22" max="22" width="47" style="73" customWidth="1"/>
    <col min="23" max="23" width="47.85546875" style="73" customWidth="1"/>
    <col min="24" max="24" width="28.140625" style="73" customWidth="1"/>
    <col min="25" max="28" width="20.28515625" style="73" customWidth="1"/>
    <col min="29" max="29" width="32.7109375" style="73" customWidth="1"/>
    <col min="30" max="30" width="48.140625" style="142" customWidth="1"/>
    <col min="31" max="31" width="14.85546875" style="142" customWidth="1"/>
    <col min="32" max="32" width="29.5703125" style="142" customWidth="1"/>
    <col min="33" max="33" width="16.28515625" style="73" customWidth="1"/>
    <col min="34" max="34" width="17" style="73" customWidth="1"/>
    <col min="35" max="35" width="12.85546875" style="73" customWidth="1"/>
    <col min="36" max="36" width="19" style="73" customWidth="1"/>
    <col min="37" max="37" width="9.28515625" style="73" customWidth="1"/>
    <col min="38" max="38" width="17.42578125" style="73" customWidth="1"/>
    <col min="39" max="39" width="11" style="73" customWidth="1"/>
    <col min="40" max="40" width="16.42578125" style="73" customWidth="1"/>
    <col min="41" max="41" width="9.28515625" style="73" customWidth="1"/>
    <col min="42" max="42" width="16.5703125" style="73" customWidth="1"/>
    <col min="43" max="43" width="9.28515625" style="73" customWidth="1"/>
    <col min="44" max="44" width="16.28515625" style="73" customWidth="1"/>
    <col min="45" max="45" width="9.28515625" style="73" customWidth="1"/>
    <col min="46" max="46" width="15" style="73" customWidth="1"/>
    <col min="47" max="47" width="9.28515625" style="73" customWidth="1"/>
    <col min="48" max="48" width="14.85546875" style="73" customWidth="1"/>
    <col min="49" max="49" width="7.42578125" style="73" customWidth="1"/>
    <col min="50" max="50" width="6.85546875" style="73" customWidth="1"/>
    <col min="51" max="51" width="8" style="73" customWidth="1"/>
    <col min="52" max="56" width="7" style="73" customWidth="1"/>
    <col min="57" max="57" width="8" style="73" customWidth="1"/>
    <col min="58" max="58" width="16.140625" style="73" customWidth="1"/>
    <col min="59" max="59" width="7" style="73" customWidth="1"/>
    <col min="60" max="60" width="16.140625" style="73" customWidth="1"/>
    <col min="61" max="61" width="9" style="73" customWidth="1"/>
    <col min="62" max="62" width="19" style="73" customWidth="1"/>
    <col min="63" max="63" width="16.28515625" style="73" customWidth="1"/>
    <col min="64" max="64" width="26.7109375" style="73" customWidth="1"/>
    <col min="65" max="65" width="17.85546875" style="73" customWidth="1"/>
    <col min="66" max="66" width="22.28515625" style="73" customWidth="1"/>
    <col min="67" max="69" width="16.140625" style="73" customWidth="1"/>
    <col min="70" max="70" width="18.85546875" style="73" customWidth="1"/>
    <col min="71" max="71" width="26.5703125" style="73" customWidth="1"/>
    <col min="72" max="84" width="14.85546875" style="73" customWidth="1"/>
    <col min="85" max="256" width="11.42578125" style="73" customWidth="1"/>
  </cols>
  <sheetData>
    <row r="1" spans="1:71" ht="15.75" x14ac:dyDescent="0.2">
      <c r="A1" s="464"/>
      <c r="B1" s="461" t="s">
        <v>58</v>
      </c>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2"/>
      <c r="AO1" s="462"/>
      <c r="AP1" s="462"/>
      <c r="AQ1" s="462"/>
      <c r="AR1" s="462"/>
      <c r="AS1" s="462"/>
      <c r="AT1" s="462"/>
      <c r="AU1" s="462"/>
      <c r="AV1" s="462"/>
      <c r="AW1" s="462"/>
      <c r="AX1" s="462"/>
      <c r="AY1" s="462"/>
      <c r="AZ1" s="462"/>
      <c r="BA1" s="462"/>
      <c r="BB1" s="462"/>
      <c r="BC1" s="462"/>
      <c r="BD1" s="462"/>
      <c r="BE1" s="462"/>
      <c r="BF1" s="462"/>
      <c r="BG1" s="462"/>
      <c r="BH1" s="462"/>
      <c r="BI1" s="462"/>
      <c r="BJ1" s="462"/>
      <c r="BK1" s="462"/>
      <c r="BL1" s="462"/>
      <c r="BM1" s="462"/>
      <c r="BN1" s="462"/>
      <c r="BO1" s="462"/>
      <c r="BP1" s="462"/>
      <c r="BQ1" s="463"/>
      <c r="BR1" s="143" t="s">
        <v>136</v>
      </c>
      <c r="BS1" s="144" t="s">
        <v>0</v>
      </c>
    </row>
    <row r="2" spans="1:71" ht="24" customHeight="1" x14ac:dyDescent="0.2">
      <c r="A2" s="464"/>
      <c r="B2" s="467" t="s">
        <v>225</v>
      </c>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3"/>
      <c r="BR2" s="145" t="s">
        <v>138</v>
      </c>
      <c r="BS2" s="146">
        <v>10</v>
      </c>
    </row>
    <row r="3" spans="1:71" ht="24" customHeight="1" x14ac:dyDescent="0.2">
      <c r="A3" s="464"/>
      <c r="B3" s="467"/>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2"/>
      <c r="AO3" s="382"/>
      <c r="AP3" s="382"/>
      <c r="AQ3" s="382"/>
      <c r="AR3" s="382"/>
      <c r="AS3" s="382"/>
      <c r="AT3" s="382"/>
      <c r="AU3" s="382"/>
      <c r="AV3" s="382"/>
      <c r="AW3" s="382"/>
      <c r="AX3" s="382"/>
      <c r="AY3" s="382"/>
      <c r="AZ3" s="382"/>
      <c r="BA3" s="382"/>
      <c r="BB3" s="382"/>
      <c r="BC3" s="382"/>
      <c r="BD3" s="382"/>
      <c r="BE3" s="382"/>
      <c r="BF3" s="382"/>
      <c r="BG3" s="382"/>
      <c r="BH3" s="382"/>
      <c r="BI3" s="382"/>
      <c r="BJ3" s="382"/>
      <c r="BK3" s="382"/>
      <c r="BL3" s="382"/>
      <c r="BM3" s="382"/>
      <c r="BN3" s="382"/>
      <c r="BO3" s="382"/>
      <c r="BP3" s="382"/>
      <c r="BQ3" s="383"/>
      <c r="BR3" s="147" t="s">
        <v>139</v>
      </c>
      <c r="BS3" s="148">
        <v>45016</v>
      </c>
    </row>
    <row r="4" spans="1:71" s="149" customFormat="1" ht="24" customHeight="1" x14ac:dyDescent="0.2">
      <c r="A4" s="464"/>
      <c r="B4" s="468"/>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c r="AW4" s="384"/>
      <c r="AX4" s="384"/>
      <c r="AY4" s="384"/>
      <c r="AZ4" s="384"/>
      <c r="BA4" s="384"/>
      <c r="BB4" s="384"/>
      <c r="BC4" s="384"/>
      <c r="BD4" s="384"/>
      <c r="BE4" s="384"/>
      <c r="BF4" s="384"/>
      <c r="BG4" s="384"/>
      <c r="BH4" s="384"/>
      <c r="BI4" s="384"/>
      <c r="BJ4" s="384"/>
      <c r="BK4" s="384"/>
      <c r="BL4" s="384"/>
      <c r="BM4" s="384"/>
      <c r="BN4" s="384"/>
      <c r="BO4" s="384"/>
      <c r="BP4" s="384"/>
      <c r="BQ4" s="385"/>
      <c r="BR4" s="150" t="s">
        <v>140</v>
      </c>
      <c r="BS4" s="151" t="s">
        <v>154</v>
      </c>
    </row>
    <row r="5" spans="1:71" x14ac:dyDescent="0.2">
      <c r="A5" s="428" t="s">
        <v>155</v>
      </c>
      <c r="B5" s="400"/>
      <c r="C5" s="400"/>
      <c r="D5" s="400"/>
      <c r="E5" s="400"/>
      <c r="F5" s="400"/>
      <c r="G5" s="400"/>
      <c r="H5" s="400"/>
      <c r="I5" s="400"/>
      <c r="J5" s="400"/>
      <c r="K5" s="400"/>
      <c r="L5" s="400"/>
      <c r="M5" s="400"/>
      <c r="N5" s="400"/>
      <c r="O5" s="400"/>
      <c r="P5" s="400"/>
      <c r="Q5" s="400"/>
      <c r="R5" s="401"/>
      <c r="S5" s="434"/>
      <c r="T5" s="435"/>
      <c r="U5" s="435"/>
      <c r="V5" s="435"/>
      <c r="W5" s="435"/>
      <c r="X5" s="435"/>
      <c r="Y5" s="435"/>
      <c r="Z5" s="435"/>
      <c r="AA5" s="435"/>
      <c r="AB5" s="435"/>
      <c r="AC5" s="435"/>
      <c r="AD5" s="435"/>
      <c r="AE5" s="435"/>
      <c r="AF5" s="435"/>
      <c r="AG5" s="435"/>
      <c r="AH5" s="435"/>
      <c r="AI5" s="435"/>
      <c r="AJ5" s="435"/>
      <c r="AK5" s="435"/>
      <c r="AL5" s="435"/>
      <c r="AM5" s="435"/>
      <c r="AN5" s="435"/>
      <c r="AO5" s="435"/>
      <c r="AP5" s="435"/>
      <c r="AQ5" s="435"/>
      <c r="AR5" s="435"/>
      <c r="AS5" s="435"/>
      <c r="AT5" s="435"/>
      <c r="AU5" s="435"/>
      <c r="AV5" s="435"/>
      <c r="AW5" s="435"/>
      <c r="AX5" s="435"/>
      <c r="AY5" s="435"/>
      <c r="AZ5" s="435"/>
      <c r="BA5" s="435"/>
      <c r="BB5" s="435"/>
      <c r="BC5" s="435"/>
      <c r="BD5" s="435"/>
      <c r="BE5" s="435"/>
      <c r="BF5" s="435"/>
      <c r="BG5" s="435"/>
      <c r="BH5" s="435"/>
      <c r="BI5" s="435"/>
      <c r="BJ5" s="435"/>
      <c r="BK5" s="435"/>
      <c r="BL5" s="435"/>
      <c r="BM5" s="435"/>
      <c r="BN5" s="435"/>
      <c r="BO5" s="435"/>
      <c r="BP5" s="435"/>
      <c r="BQ5" s="435"/>
      <c r="BR5" s="435"/>
      <c r="BS5" s="436"/>
    </row>
    <row r="6" spans="1:71" x14ac:dyDescent="0.2">
      <c r="A6" s="429"/>
      <c r="B6" s="430"/>
      <c r="C6" s="400"/>
      <c r="D6" s="400"/>
      <c r="E6" s="400"/>
      <c r="F6" s="400"/>
      <c r="G6" s="400"/>
      <c r="H6" s="400"/>
      <c r="I6" s="400"/>
      <c r="J6" s="400"/>
      <c r="K6" s="400"/>
      <c r="L6" s="400"/>
      <c r="M6" s="400"/>
      <c r="N6" s="400"/>
      <c r="O6" s="400"/>
      <c r="P6" s="400"/>
      <c r="Q6" s="400"/>
      <c r="R6" s="401"/>
      <c r="S6" s="434"/>
      <c r="T6" s="435"/>
      <c r="U6" s="435"/>
      <c r="V6" s="435"/>
      <c r="W6" s="435"/>
      <c r="X6" s="435"/>
      <c r="Y6" s="435"/>
      <c r="Z6" s="435"/>
      <c r="AA6" s="435"/>
      <c r="AB6" s="435"/>
      <c r="AC6" s="435"/>
      <c r="AD6" s="435"/>
      <c r="AE6" s="435"/>
      <c r="AF6" s="435"/>
      <c r="AG6" s="435"/>
      <c r="AH6" s="465"/>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431"/>
      <c r="BP6" s="432"/>
      <c r="BQ6" s="432"/>
      <c r="BR6" s="432"/>
      <c r="BS6" s="433"/>
    </row>
    <row r="7" spans="1:71" ht="15" customHeight="1" x14ac:dyDescent="0.2">
      <c r="A7" s="437" t="s">
        <v>3</v>
      </c>
      <c r="B7" s="426"/>
      <c r="C7" s="424" t="s">
        <v>4</v>
      </c>
      <c r="D7" s="426"/>
      <c r="E7" s="424" t="s">
        <v>5</v>
      </c>
      <c r="F7" s="426"/>
      <c r="G7" s="424" t="s">
        <v>6</v>
      </c>
      <c r="H7" s="425"/>
      <c r="I7" s="425"/>
      <c r="J7" s="426"/>
      <c r="K7" s="424" t="s">
        <v>7</v>
      </c>
      <c r="L7" s="425"/>
      <c r="M7" s="425"/>
      <c r="N7" s="426"/>
      <c r="O7" s="424" t="s">
        <v>8</v>
      </c>
      <c r="P7" s="425"/>
      <c r="Q7" s="425"/>
      <c r="R7" s="425"/>
      <c r="S7" s="425"/>
      <c r="T7" s="425"/>
      <c r="U7" s="425"/>
      <c r="V7" s="425"/>
      <c r="W7" s="425"/>
      <c r="X7" s="425"/>
      <c r="Y7" s="425"/>
      <c r="Z7" s="425"/>
      <c r="AA7" s="425"/>
      <c r="AB7" s="425"/>
      <c r="AC7" s="440" t="s">
        <v>156</v>
      </c>
      <c r="AD7" s="441"/>
      <c r="AE7" s="441"/>
      <c r="AF7" s="442"/>
      <c r="AG7" s="440" t="s">
        <v>10</v>
      </c>
      <c r="AH7" s="441"/>
      <c r="AI7" s="441"/>
      <c r="AJ7" s="442"/>
      <c r="AK7" s="459" t="s">
        <v>11</v>
      </c>
      <c r="AL7" s="458"/>
      <c r="AM7" s="458"/>
      <c r="AN7" s="458"/>
      <c r="AO7" s="458"/>
      <c r="AP7" s="458"/>
      <c r="AQ7" s="458"/>
      <c r="AR7" s="458"/>
      <c r="AS7" s="460" t="s">
        <v>12</v>
      </c>
      <c r="AT7" s="460"/>
      <c r="AU7" s="460"/>
      <c r="AV7" s="460"/>
      <c r="AW7" s="460"/>
      <c r="AX7" s="460"/>
      <c r="AY7" s="460"/>
      <c r="AZ7" s="460"/>
      <c r="BA7" s="460"/>
      <c r="BB7" s="460"/>
      <c r="BC7" s="460"/>
      <c r="BD7" s="460"/>
      <c r="BE7" s="443" t="s">
        <v>13</v>
      </c>
      <c r="BF7" s="443"/>
      <c r="BG7" s="443"/>
      <c r="BH7" s="443"/>
      <c r="BI7" s="443"/>
      <c r="BJ7" s="443"/>
      <c r="BK7" s="153"/>
      <c r="BL7" s="153"/>
      <c r="BM7" s="458" t="s">
        <v>15</v>
      </c>
      <c r="BN7" s="458"/>
      <c r="BO7" s="447" t="s">
        <v>157</v>
      </c>
      <c r="BP7" s="447"/>
      <c r="BQ7" s="447" t="s">
        <v>158</v>
      </c>
      <c r="BR7" s="447"/>
      <c r="BS7" s="446" t="s">
        <v>18</v>
      </c>
    </row>
    <row r="8" spans="1:71" ht="103.5" customHeight="1" x14ac:dyDescent="0.2">
      <c r="A8" s="444" t="s">
        <v>19</v>
      </c>
      <c r="B8" s="423" t="s">
        <v>159</v>
      </c>
      <c r="C8" s="423" t="s">
        <v>19</v>
      </c>
      <c r="D8" s="423" t="s">
        <v>20</v>
      </c>
      <c r="E8" s="423" t="s">
        <v>19</v>
      </c>
      <c r="F8" s="423" t="s">
        <v>159</v>
      </c>
      <c r="G8" s="423" t="s">
        <v>21</v>
      </c>
      <c r="H8" s="423" t="s">
        <v>22</v>
      </c>
      <c r="I8" s="423" t="s">
        <v>23</v>
      </c>
      <c r="J8" s="423" t="s">
        <v>24</v>
      </c>
      <c r="K8" s="423" t="s">
        <v>21</v>
      </c>
      <c r="L8" s="423" t="s">
        <v>25</v>
      </c>
      <c r="M8" s="423" t="s">
        <v>26</v>
      </c>
      <c r="N8" s="423" t="s">
        <v>27</v>
      </c>
      <c r="O8" s="450" t="s">
        <v>160</v>
      </c>
      <c r="P8" s="451"/>
      <c r="Q8" s="451"/>
      <c r="R8" s="452"/>
      <c r="S8" s="421" t="s">
        <v>28</v>
      </c>
      <c r="T8" s="421" t="s">
        <v>29</v>
      </c>
      <c r="U8" s="421" t="s">
        <v>30</v>
      </c>
      <c r="V8" s="421" t="s">
        <v>31</v>
      </c>
      <c r="W8" s="421" t="s">
        <v>32</v>
      </c>
      <c r="X8" s="421" t="s">
        <v>33</v>
      </c>
      <c r="Y8" s="466" t="s">
        <v>180</v>
      </c>
      <c r="Z8" s="466"/>
      <c r="AA8" s="466"/>
      <c r="AB8" s="466"/>
      <c r="AC8" s="427" t="s">
        <v>144</v>
      </c>
      <c r="AD8" s="427" t="s">
        <v>145</v>
      </c>
      <c r="AE8" s="427" t="s">
        <v>19</v>
      </c>
      <c r="AF8" s="427" t="s">
        <v>20</v>
      </c>
      <c r="AG8" s="448" t="s">
        <v>35</v>
      </c>
      <c r="AH8" s="449"/>
      <c r="AI8" s="448" t="s">
        <v>36</v>
      </c>
      <c r="AJ8" s="449"/>
      <c r="AK8" s="456" t="s">
        <v>37</v>
      </c>
      <c r="AL8" s="456"/>
      <c r="AM8" s="456" t="s">
        <v>38</v>
      </c>
      <c r="AN8" s="456"/>
      <c r="AO8" s="456" t="s">
        <v>146</v>
      </c>
      <c r="AP8" s="456"/>
      <c r="AQ8" s="456" t="s">
        <v>39</v>
      </c>
      <c r="AR8" s="456"/>
      <c r="AS8" s="456" t="s">
        <v>40</v>
      </c>
      <c r="AT8" s="456"/>
      <c r="AU8" s="456" t="s">
        <v>41</v>
      </c>
      <c r="AV8" s="456"/>
      <c r="AW8" s="456" t="s">
        <v>42</v>
      </c>
      <c r="AX8" s="456"/>
      <c r="AY8" s="456" t="s">
        <v>43</v>
      </c>
      <c r="AZ8" s="456"/>
      <c r="BA8" s="456" t="s">
        <v>44</v>
      </c>
      <c r="BB8" s="456"/>
      <c r="BC8" s="456" t="s">
        <v>45</v>
      </c>
      <c r="BD8" s="456"/>
      <c r="BE8" s="456" t="s">
        <v>46</v>
      </c>
      <c r="BF8" s="456"/>
      <c r="BG8" s="456" t="s">
        <v>47</v>
      </c>
      <c r="BH8" s="456"/>
      <c r="BI8" s="456" t="s">
        <v>48</v>
      </c>
      <c r="BJ8" s="456"/>
      <c r="BK8" s="473" t="s">
        <v>14</v>
      </c>
      <c r="BL8" s="474"/>
      <c r="BM8" s="457" t="s">
        <v>49</v>
      </c>
      <c r="BN8" s="438" t="s">
        <v>50</v>
      </c>
      <c r="BO8" s="447"/>
      <c r="BP8" s="447"/>
      <c r="BQ8" s="447"/>
      <c r="BR8" s="447"/>
      <c r="BS8" s="446"/>
    </row>
    <row r="9" spans="1:71" ht="30" x14ac:dyDescent="0.2">
      <c r="A9" s="445"/>
      <c r="B9" s="422"/>
      <c r="C9" s="422"/>
      <c r="D9" s="422"/>
      <c r="E9" s="422"/>
      <c r="F9" s="422"/>
      <c r="G9" s="422"/>
      <c r="H9" s="422"/>
      <c r="I9" s="422"/>
      <c r="J9" s="422"/>
      <c r="K9" s="422"/>
      <c r="L9" s="422"/>
      <c r="M9" s="422"/>
      <c r="N9" s="422"/>
      <c r="O9" s="97" t="s">
        <v>51</v>
      </c>
      <c r="P9" s="154" t="s">
        <v>199</v>
      </c>
      <c r="Q9" s="155" t="s">
        <v>200</v>
      </c>
      <c r="R9" s="273" t="s">
        <v>52</v>
      </c>
      <c r="S9" s="422"/>
      <c r="T9" s="422"/>
      <c r="U9" s="422"/>
      <c r="V9" s="422"/>
      <c r="W9" s="422"/>
      <c r="X9" s="422"/>
      <c r="Y9" s="104" t="s">
        <v>90</v>
      </c>
      <c r="Z9" s="104" t="s">
        <v>91</v>
      </c>
      <c r="AA9" s="104" t="s">
        <v>53</v>
      </c>
      <c r="AB9" s="104" t="s">
        <v>57</v>
      </c>
      <c r="AC9" s="427"/>
      <c r="AD9" s="427"/>
      <c r="AE9" s="427"/>
      <c r="AF9" s="427"/>
      <c r="AG9" s="156" t="s">
        <v>54</v>
      </c>
      <c r="AH9" s="156" t="s">
        <v>55</v>
      </c>
      <c r="AI9" s="156" t="s">
        <v>54</v>
      </c>
      <c r="AJ9" s="156" t="s">
        <v>55</v>
      </c>
      <c r="AK9" s="156" t="s">
        <v>54</v>
      </c>
      <c r="AL9" s="156" t="s">
        <v>55</v>
      </c>
      <c r="AM9" s="156" t="s">
        <v>54</v>
      </c>
      <c r="AN9" s="156" t="s">
        <v>55</v>
      </c>
      <c r="AO9" s="156" t="s">
        <v>54</v>
      </c>
      <c r="AP9" s="156" t="s">
        <v>55</v>
      </c>
      <c r="AQ9" s="156" t="s">
        <v>54</v>
      </c>
      <c r="AR9" s="156" t="s">
        <v>55</v>
      </c>
      <c r="AS9" s="156" t="s">
        <v>54</v>
      </c>
      <c r="AT9" s="156" t="s">
        <v>55</v>
      </c>
      <c r="AU9" s="156" t="s">
        <v>54</v>
      </c>
      <c r="AV9" s="156" t="s">
        <v>55</v>
      </c>
      <c r="AW9" s="156" t="s">
        <v>54</v>
      </c>
      <c r="AX9" s="156" t="s">
        <v>55</v>
      </c>
      <c r="AY9" s="156" t="s">
        <v>54</v>
      </c>
      <c r="AZ9" s="156" t="s">
        <v>55</v>
      </c>
      <c r="BA9" s="156" t="s">
        <v>54</v>
      </c>
      <c r="BB9" s="156" t="s">
        <v>55</v>
      </c>
      <c r="BC9" s="156" t="s">
        <v>54</v>
      </c>
      <c r="BD9" s="156" t="s">
        <v>55</v>
      </c>
      <c r="BE9" s="156" t="s">
        <v>54</v>
      </c>
      <c r="BF9" s="156" t="s">
        <v>55</v>
      </c>
      <c r="BG9" s="156" t="s">
        <v>54</v>
      </c>
      <c r="BH9" s="156" t="s">
        <v>55</v>
      </c>
      <c r="BI9" s="156" t="s">
        <v>54</v>
      </c>
      <c r="BJ9" s="156" t="s">
        <v>55</v>
      </c>
      <c r="BK9" s="156" t="s">
        <v>54</v>
      </c>
      <c r="BL9" s="156" t="s">
        <v>55</v>
      </c>
      <c r="BM9" s="457"/>
      <c r="BN9" s="439"/>
      <c r="BO9" s="157" t="s">
        <v>54</v>
      </c>
      <c r="BP9" s="157" t="s">
        <v>55</v>
      </c>
      <c r="BQ9" s="157" t="s">
        <v>54</v>
      </c>
      <c r="BR9" s="157" t="s">
        <v>55</v>
      </c>
      <c r="BS9" s="446"/>
    </row>
    <row r="10" spans="1:71" ht="120.75" customHeight="1" x14ac:dyDescent="0.2">
      <c r="A10" s="178">
        <v>3</v>
      </c>
      <c r="B10" s="179" t="s">
        <v>167</v>
      </c>
      <c r="C10" s="180">
        <v>16</v>
      </c>
      <c r="D10" s="179" t="s">
        <v>185</v>
      </c>
      <c r="E10" s="181">
        <v>2409</v>
      </c>
      <c r="F10" s="182" t="s">
        <v>168</v>
      </c>
      <c r="G10" s="183" t="s">
        <v>56</v>
      </c>
      <c r="H10" s="184" t="s">
        <v>108</v>
      </c>
      <c r="I10" s="185">
        <v>2409009</v>
      </c>
      <c r="J10" s="184" t="s">
        <v>109</v>
      </c>
      <c r="K10" s="183" t="s">
        <v>56</v>
      </c>
      <c r="L10" s="184" t="s">
        <v>110</v>
      </c>
      <c r="M10" s="183">
        <v>240900900</v>
      </c>
      <c r="N10" s="184" t="s">
        <v>111</v>
      </c>
      <c r="O10" s="183">
        <v>1</v>
      </c>
      <c r="P10" s="183"/>
      <c r="Q10" s="186">
        <f>O10+P10</f>
        <v>1</v>
      </c>
      <c r="R10" s="231">
        <f>'F-PLA-47 IDTQ'!P17</f>
        <v>1</v>
      </c>
      <c r="S10" s="223">
        <v>2020003630149</v>
      </c>
      <c r="T10" s="224" t="s">
        <v>107</v>
      </c>
      <c r="U10" s="187">
        <v>0.25852463478813176</v>
      </c>
      <c r="V10" s="193" t="s">
        <v>169</v>
      </c>
      <c r="W10" s="225" t="s">
        <v>170</v>
      </c>
      <c r="X10" s="226" t="s">
        <v>171</v>
      </c>
      <c r="Y10" s="227">
        <f>'F-PLA-47 IDTQ'!T17</f>
        <v>7000000</v>
      </c>
      <c r="Z10" s="228">
        <f>'F-PLA-47 IDTQ'!W17</f>
        <v>7000000</v>
      </c>
      <c r="AA10" s="228">
        <f>'F-PLA-47 IDTQ'!X17</f>
        <v>7000000</v>
      </c>
      <c r="AB10" s="228">
        <f>'F-PLA-47 IDTQ'!X17</f>
        <v>7000000</v>
      </c>
      <c r="AC10" s="183" t="s">
        <v>181</v>
      </c>
      <c r="AD10" s="188" t="s">
        <v>175</v>
      </c>
      <c r="AE10" s="229">
        <v>23</v>
      </c>
      <c r="AF10" s="229" t="s">
        <v>112</v>
      </c>
      <c r="AG10" s="453">
        <v>57163</v>
      </c>
      <c r="AH10" s="453">
        <v>57163</v>
      </c>
      <c r="AI10" s="453">
        <v>57815</v>
      </c>
      <c r="AJ10" s="453">
        <v>57815</v>
      </c>
      <c r="AK10" s="453">
        <v>27805</v>
      </c>
      <c r="AL10" s="453">
        <v>27805</v>
      </c>
      <c r="AM10" s="453">
        <v>8790</v>
      </c>
      <c r="AN10" s="453">
        <v>8790</v>
      </c>
      <c r="AO10" s="453">
        <v>60583</v>
      </c>
      <c r="AP10" s="453">
        <v>60583</v>
      </c>
      <c r="AQ10" s="453">
        <v>17800</v>
      </c>
      <c r="AR10" s="453">
        <v>17800</v>
      </c>
      <c r="AS10" s="453">
        <v>283</v>
      </c>
      <c r="AT10" s="453">
        <v>283</v>
      </c>
      <c r="AU10" s="453">
        <v>1495</v>
      </c>
      <c r="AV10" s="453">
        <v>1495</v>
      </c>
      <c r="AW10" s="453">
        <v>8</v>
      </c>
      <c r="AX10" s="453">
        <v>6</v>
      </c>
      <c r="AY10" s="453">
        <v>8</v>
      </c>
      <c r="AZ10" s="453">
        <v>6</v>
      </c>
      <c r="BA10" s="453">
        <v>8</v>
      </c>
      <c r="BB10" s="453">
        <v>6</v>
      </c>
      <c r="BC10" s="453">
        <v>8</v>
      </c>
      <c r="BD10" s="453">
        <v>6</v>
      </c>
      <c r="BE10" s="453">
        <v>44350</v>
      </c>
      <c r="BF10" s="453">
        <v>44350</v>
      </c>
      <c r="BG10" s="453">
        <v>6251</v>
      </c>
      <c r="BH10" s="453">
        <v>6251</v>
      </c>
      <c r="BI10" s="453">
        <v>75687</v>
      </c>
      <c r="BJ10" s="453">
        <v>75687</v>
      </c>
      <c r="BK10" s="453">
        <f>SUM(AX10:BJ10)</f>
        <v>252624</v>
      </c>
      <c r="BL10" s="453">
        <f>BK10*AB16</f>
        <v>18725754000000</v>
      </c>
      <c r="BM10" s="274">
        <v>2</v>
      </c>
      <c r="BN10" s="275" t="s">
        <v>220</v>
      </c>
      <c r="BO10" s="276">
        <v>44928</v>
      </c>
      <c r="BP10" s="190"/>
      <c r="BQ10" s="276">
        <v>45291</v>
      </c>
      <c r="BR10" s="190"/>
      <c r="BS10" s="186" t="s">
        <v>223</v>
      </c>
    </row>
    <row r="11" spans="1:71" ht="120.75" customHeight="1" x14ac:dyDescent="0.2">
      <c r="A11" s="191">
        <v>3</v>
      </c>
      <c r="B11" s="192" t="s">
        <v>167</v>
      </c>
      <c r="C11" s="191">
        <v>16</v>
      </c>
      <c r="D11" s="192" t="s">
        <v>185</v>
      </c>
      <c r="E11" s="186">
        <v>2409</v>
      </c>
      <c r="F11" s="193" t="s">
        <v>168</v>
      </c>
      <c r="G11" s="183" t="s">
        <v>56</v>
      </c>
      <c r="H11" s="184" t="s">
        <v>113</v>
      </c>
      <c r="I11" s="185">
        <v>2409022</v>
      </c>
      <c r="J11" s="184" t="s">
        <v>114</v>
      </c>
      <c r="K11" s="183" t="s">
        <v>56</v>
      </c>
      <c r="L11" s="184" t="s">
        <v>115</v>
      </c>
      <c r="M11" s="183">
        <v>240902202</v>
      </c>
      <c r="N11" s="184" t="s">
        <v>116</v>
      </c>
      <c r="O11" s="183">
        <v>1</v>
      </c>
      <c r="P11" s="183"/>
      <c r="Q11" s="186">
        <f t="shared" ref="Q11:Q13" si="0">O11+P11</f>
        <v>1</v>
      </c>
      <c r="R11" s="231">
        <f>'F-PLA-47 IDTQ'!P18</f>
        <v>1</v>
      </c>
      <c r="S11" s="223">
        <v>2020003630149</v>
      </c>
      <c r="T11" s="224" t="s">
        <v>107</v>
      </c>
      <c r="U11" s="194">
        <v>0.12614100353869884</v>
      </c>
      <c r="V11" s="193" t="s">
        <v>169</v>
      </c>
      <c r="W11" s="225" t="s">
        <v>170</v>
      </c>
      <c r="X11" s="230" t="s">
        <v>172</v>
      </c>
      <c r="Y11" s="227">
        <f>'F-PLA-47 IDTQ'!T18</f>
        <v>34125000</v>
      </c>
      <c r="Z11" s="228">
        <f>'F-PLA-47 IDTQ'!W18</f>
        <v>34125000</v>
      </c>
      <c r="AA11" s="228">
        <f>'F-PLA-47 IDTQ'!X18</f>
        <v>34125000</v>
      </c>
      <c r="AB11" s="228">
        <f>'F-PLA-47 IDTQ'!X18</f>
        <v>34125000</v>
      </c>
      <c r="AC11" s="186" t="s">
        <v>183</v>
      </c>
      <c r="AD11" s="188" t="s">
        <v>176</v>
      </c>
      <c r="AE11" s="229">
        <v>23</v>
      </c>
      <c r="AF11" s="229" t="s">
        <v>112</v>
      </c>
      <c r="AG11" s="454"/>
      <c r="AH11" s="454"/>
      <c r="AI11" s="454"/>
      <c r="AJ11" s="454"/>
      <c r="AK11" s="454"/>
      <c r="AL11" s="454"/>
      <c r="AM11" s="454"/>
      <c r="AN11" s="454"/>
      <c r="AO11" s="454"/>
      <c r="AP11" s="454"/>
      <c r="AQ11" s="454"/>
      <c r="AR11" s="454"/>
      <c r="AS11" s="454"/>
      <c r="AT11" s="454"/>
      <c r="AU11" s="454"/>
      <c r="AV11" s="454"/>
      <c r="AW11" s="454"/>
      <c r="AX11" s="454"/>
      <c r="AY11" s="454"/>
      <c r="AZ11" s="454"/>
      <c r="BA11" s="454"/>
      <c r="BB11" s="454"/>
      <c r="BC11" s="454"/>
      <c r="BD11" s="454"/>
      <c r="BE11" s="454"/>
      <c r="BF11" s="454"/>
      <c r="BG11" s="454"/>
      <c r="BH11" s="454"/>
      <c r="BI11" s="454"/>
      <c r="BJ11" s="454"/>
      <c r="BK11" s="454"/>
      <c r="BL11" s="454"/>
      <c r="BM11" s="277">
        <v>2</v>
      </c>
      <c r="BN11" s="275" t="s">
        <v>220</v>
      </c>
      <c r="BO11" s="278">
        <v>44928</v>
      </c>
      <c r="BP11" s="195"/>
      <c r="BQ11" s="278">
        <v>45291</v>
      </c>
      <c r="BR11" s="195"/>
      <c r="BS11" s="186" t="s">
        <v>223</v>
      </c>
    </row>
    <row r="12" spans="1:71" ht="120.75" customHeight="1" x14ac:dyDescent="0.2">
      <c r="A12" s="191">
        <v>3</v>
      </c>
      <c r="B12" s="192" t="s">
        <v>167</v>
      </c>
      <c r="C12" s="191">
        <v>16</v>
      </c>
      <c r="D12" s="192" t="s">
        <v>185</v>
      </c>
      <c r="E12" s="186">
        <v>2409</v>
      </c>
      <c r="F12" s="193" t="s">
        <v>168</v>
      </c>
      <c r="G12" s="183" t="s">
        <v>56</v>
      </c>
      <c r="H12" s="184" t="s">
        <v>117</v>
      </c>
      <c r="I12" s="185">
        <v>2409014</v>
      </c>
      <c r="J12" s="184" t="s">
        <v>118</v>
      </c>
      <c r="K12" s="183" t="s">
        <v>56</v>
      </c>
      <c r="L12" s="184" t="s">
        <v>119</v>
      </c>
      <c r="M12" s="183">
        <v>240901400</v>
      </c>
      <c r="N12" s="184" t="s">
        <v>120</v>
      </c>
      <c r="O12" s="183">
        <v>1</v>
      </c>
      <c r="P12" s="183"/>
      <c r="Q12" s="186">
        <f t="shared" si="0"/>
        <v>1</v>
      </c>
      <c r="R12" s="231">
        <f>'F-PLA-47 IDTQ'!P19</f>
        <v>1</v>
      </c>
      <c r="S12" s="223">
        <v>2020003630149</v>
      </c>
      <c r="T12" s="224" t="s">
        <v>107</v>
      </c>
      <c r="U12" s="194">
        <v>0.29104436983939752</v>
      </c>
      <c r="V12" s="193" t="s">
        <v>169</v>
      </c>
      <c r="W12" s="225" t="s">
        <v>170</v>
      </c>
      <c r="X12" s="230" t="s">
        <v>173</v>
      </c>
      <c r="Y12" s="227">
        <f>'F-PLA-47 IDTQ'!T19</f>
        <v>47250000</v>
      </c>
      <c r="Z12" s="228">
        <f>'F-PLA-47 IDTQ'!W19</f>
        <v>47250000</v>
      </c>
      <c r="AA12" s="228">
        <f>'F-PLA-47 IDTQ'!X19</f>
        <v>21000000</v>
      </c>
      <c r="AB12" s="228">
        <f>'F-PLA-47 IDTQ'!X19</f>
        <v>21000000</v>
      </c>
      <c r="AC12" s="186" t="s">
        <v>182</v>
      </c>
      <c r="AD12" s="188" t="s">
        <v>177</v>
      </c>
      <c r="AE12" s="229">
        <v>23</v>
      </c>
      <c r="AF12" s="229" t="s">
        <v>112</v>
      </c>
      <c r="AG12" s="454"/>
      <c r="AH12" s="454"/>
      <c r="AI12" s="454"/>
      <c r="AJ12" s="454"/>
      <c r="AK12" s="454"/>
      <c r="AL12" s="454"/>
      <c r="AM12" s="454"/>
      <c r="AN12" s="454"/>
      <c r="AO12" s="454"/>
      <c r="AP12" s="454"/>
      <c r="AQ12" s="454"/>
      <c r="AR12" s="454"/>
      <c r="AS12" s="454"/>
      <c r="AT12" s="454"/>
      <c r="AU12" s="454"/>
      <c r="AV12" s="454"/>
      <c r="AW12" s="454"/>
      <c r="AX12" s="454"/>
      <c r="AY12" s="454"/>
      <c r="AZ12" s="454"/>
      <c r="BA12" s="454"/>
      <c r="BB12" s="454"/>
      <c r="BC12" s="454"/>
      <c r="BD12" s="454"/>
      <c r="BE12" s="454"/>
      <c r="BF12" s="454"/>
      <c r="BG12" s="454"/>
      <c r="BH12" s="454"/>
      <c r="BI12" s="454"/>
      <c r="BJ12" s="454"/>
      <c r="BK12" s="454"/>
      <c r="BL12" s="454"/>
      <c r="BM12" s="277">
        <v>8</v>
      </c>
      <c r="BN12" s="275" t="s">
        <v>220</v>
      </c>
      <c r="BO12" s="278">
        <v>44928</v>
      </c>
      <c r="BP12" s="196"/>
      <c r="BQ12" s="278">
        <v>45291</v>
      </c>
      <c r="BR12" s="196"/>
      <c r="BS12" s="186" t="s">
        <v>223</v>
      </c>
    </row>
    <row r="13" spans="1:71" ht="120.75" customHeight="1" x14ac:dyDescent="0.2">
      <c r="A13" s="191">
        <v>3</v>
      </c>
      <c r="B13" s="192" t="s">
        <v>167</v>
      </c>
      <c r="C13" s="191">
        <v>16</v>
      </c>
      <c r="D13" s="192" t="s">
        <v>185</v>
      </c>
      <c r="E13" s="186">
        <v>2409</v>
      </c>
      <c r="F13" s="193" t="s">
        <v>168</v>
      </c>
      <c r="G13" s="186" t="s">
        <v>56</v>
      </c>
      <c r="H13" s="193" t="s">
        <v>121</v>
      </c>
      <c r="I13" s="197">
        <v>2409039</v>
      </c>
      <c r="J13" s="193" t="s">
        <v>122</v>
      </c>
      <c r="K13" s="186" t="s">
        <v>56</v>
      </c>
      <c r="L13" s="193" t="s">
        <v>123</v>
      </c>
      <c r="M13" s="186">
        <v>240903905</v>
      </c>
      <c r="N13" s="193" t="s">
        <v>124</v>
      </c>
      <c r="O13" s="186">
        <v>1</v>
      </c>
      <c r="P13" s="186"/>
      <c r="Q13" s="186">
        <f t="shared" si="0"/>
        <v>1</v>
      </c>
      <c r="R13" s="231">
        <f>'F-PLA-47 IDTQ'!P20</f>
        <v>0.86</v>
      </c>
      <c r="S13" s="223">
        <v>2020003630149</v>
      </c>
      <c r="T13" s="224" t="s">
        <v>107</v>
      </c>
      <c r="U13" s="198">
        <v>0.32428999183377188</v>
      </c>
      <c r="V13" s="193" t="s">
        <v>169</v>
      </c>
      <c r="W13" s="225" t="s">
        <v>170</v>
      </c>
      <c r="X13" s="230" t="s">
        <v>174</v>
      </c>
      <c r="Y13" s="227">
        <f>'F-PLA-47 IDTQ'!T20</f>
        <v>30557650</v>
      </c>
      <c r="Z13" s="228">
        <f>'F-PLA-47 IDTQ'!W20</f>
        <v>26400000</v>
      </c>
      <c r="AA13" s="228">
        <f>'F-PLA-47 IDTQ'!X20</f>
        <v>12000000</v>
      </c>
      <c r="AB13" s="228">
        <f>'F-PLA-47 IDTQ'!X20</f>
        <v>12000000</v>
      </c>
      <c r="AC13" s="186" t="s">
        <v>184</v>
      </c>
      <c r="AD13" s="199" t="s">
        <v>178</v>
      </c>
      <c r="AE13" s="229">
        <v>23</v>
      </c>
      <c r="AF13" s="229" t="s">
        <v>112</v>
      </c>
      <c r="AG13" s="455"/>
      <c r="AH13" s="455"/>
      <c r="AI13" s="455"/>
      <c r="AJ13" s="455"/>
      <c r="AK13" s="455"/>
      <c r="AL13" s="455"/>
      <c r="AM13" s="455"/>
      <c r="AN13" s="455"/>
      <c r="AO13" s="455"/>
      <c r="AP13" s="455"/>
      <c r="AQ13" s="455"/>
      <c r="AR13" s="455"/>
      <c r="AS13" s="455"/>
      <c r="AT13" s="455"/>
      <c r="AU13" s="455"/>
      <c r="AV13" s="455"/>
      <c r="AW13" s="455"/>
      <c r="AX13" s="455"/>
      <c r="AY13" s="455"/>
      <c r="AZ13" s="455"/>
      <c r="BA13" s="455"/>
      <c r="BB13" s="455"/>
      <c r="BC13" s="455"/>
      <c r="BD13" s="455"/>
      <c r="BE13" s="455"/>
      <c r="BF13" s="455"/>
      <c r="BG13" s="455"/>
      <c r="BH13" s="455"/>
      <c r="BI13" s="455"/>
      <c r="BJ13" s="455"/>
      <c r="BK13" s="455"/>
      <c r="BL13" s="455"/>
      <c r="BM13" s="277">
        <v>4</v>
      </c>
      <c r="BN13" s="275" t="s">
        <v>220</v>
      </c>
      <c r="BO13" s="278">
        <v>44928</v>
      </c>
      <c r="BP13" s="196"/>
      <c r="BQ13" s="278">
        <v>45291</v>
      </c>
      <c r="BR13" s="196"/>
      <c r="BS13" s="186" t="s">
        <v>223</v>
      </c>
    </row>
    <row r="14" spans="1:71" x14ac:dyDescent="0.2">
      <c r="A14" s="200"/>
      <c r="B14" s="186"/>
      <c r="C14" s="186"/>
      <c r="D14" s="186"/>
      <c r="E14" s="201"/>
      <c r="F14" s="201"/>
      <c r="G14" s="189"/>
      <c r="H14" s="189"/>
      <c r="I14" s="189"/>
      <c r="J14" s="202"/>
      <c r="K14" s="202"/>
      <c r="L14" s="202"/>
      <c r="M14" s="202"/>
      <c r="N14" s="189"/>
      <c r="O14" s="189"/>
      <c r="P14" s="189"/>
      <c r="Q14" s="189"/>
      <c r="R14" s="189"/>
      <c r="S14" s="189"/>
      <c r="T14" s="189"/>
      <c r="U14" s="202"/>
      <c r="V14" s="203"/>
      <c r="W14" s="204"/>
      <c r="X14" s="202"/>
      <c r="Y14" s="202"/>
      <c r="Z14" s="202"/>
      <c r="AA14" s="202"/>
      <c r="AB14" s="202"/>
      <c r="AC14" s="205"/>
      <c r="AD14" s="206"/>
      <c r="AE14" s="206"/>
      <c r="AF14" s="206"/>
      <c r="AG14" s="207"/>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208"/>
      <c r="BO14" s="196"/>
      <c r="BP14" s="196"/>
      <c r="BQ14" s="196"/>
      <c r="BR14" s="196"/>
      <c r="BS14" s="209"/>
    </row>
    <row r="15" spans="1:71" x14ac:dyDescent="0.2">
      <c r="A15" s="210"/>
      <c r="B15" s="211"/>
      <c r="C15" s="211"/>
      <c r="D15" s="211"/>
      <c r="E15" s="212"/>
      <c r="F15" s="212"/>
      <c r="G15" s="213"/>
      <c r="H15" s="213"/>
      <c r="I15" s="213"/>
      <c r="J15" s="214"/>
      <c r="K15" s="214"/>
      <c r="L15" s="214"/>
      <c r="M15" s="214"/>
      <c r="N15" s="213"/>
      <c r="O15" s="213"/>
      <c r="P15" s="213"/>
      <c r="Q15" s="213"/>
      <c r="R15" s="213"/>
      <c r="S15" s="213"/>
      <c r="T15" s="213"/>
      <c r="U15" s="214"/>
      <c r="V15" s="215"/>
      <c r="W15" s="216"/>
      <c r="X15" s="214"/>
      <c r="Y15" s="214"/>
      <c r="Z15" s="214"/>
      <c r="AA15" s="214"/>
      <c r="AB15" s="214"/>
      <c r="AC15" s="217"/>
      <c r="AD15" s="218"/>
      <c r="AE15" s="218"/>
      <c r="AF15" s="218"/>
      <c r="AG15" s="219"/>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20"/>
      <c r="BO15" s="221"/>
      <c r="BP15" s="221"/>
      <c r="BQ15" s="221"/>
      <c r="BR15" s="221"/>
      <c r="BS15" s="222"/>
    </row>
    <row r="16" spans="1:71" s="92" customFormat="1" x14ac:dyDescent="0.25">
      <c r="A16" s="158"/>
      <c r="B16" s="158"/>
      <c r="C16" s="135"/>
      <c r="D16" s="135"/>
      <c r="E16" s="135"/>
      <c r="F16" s="159"/>
      <c r="G16" s="469"/>
      <c r="H16" s="469"/>
      <c r="I16" s="469"/>
      <c r="J16" s="469"/>
      <c r="K16" s="469"/>
      <c r="L16" s="469"/>
      <c r="M16" s="469"/>
      <c r="N16" s="469"/>
      <c r="O16" s="469"/>
      <c r="P16" s="469"/>
      <c r="Q16" s="469"/>
      <c r="R16" s="469"/>
      <c r="S16" s="469"/>
      <c r="T16" s="469"/>
      <c r="U16" s="469"/>
      <c r="V16" s="470"/>
      <c r="W16" s="158"/>
      <c r="X16" s="135"/>
      <c r="Y16" s="160">
        <f>SUM(Y10:Y13)</f>
        <v>118932650</v>
      </c>
      <c r="Z16" s="160">
        <f t="shared" ref="Z16:AB16" si="1">SUM(Z10:Z13)</f>
        <v>114775000</v>
      </c>
      <c r="AA16" s="160">
        <f t="shared" si="1"/>
        <v>74125000</v>
      </c>
      <c r="AB16" s="160">
        <f t="shared" si="1"/>
        <v>74125000</v>
      </c>
      <c r="AC16" s="161">
        <f t="shared" ref="AC16:AF16" si="2">SUM(AC10:AC15)</f>
        <v>0</v>
      </c>
      <c r="AD16" s="161">
        <f t="shared" si="2"/>
        <v>0</v>
      </c>
      <c r="AE16" s="161"/>
      <c r="AF16" s="161">
        <f t="shared" si="2"/>
        <v>0</v>
      </c>
      <c r="AG16" s="162"/>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1">
        <f t="shared" ref="BN16" si="3">SUM(BN10:BN15)</f>
        <v>0</v>
      </c>
      <c r="BO16" s="164"/>
      <c r="BP16" s="164"/>
      <c r="BQ16" s="165"/>
      <c r="BR16" s="165"/>
      <c r="BS16" s="166"/>
    </row>
    <row r="18" spans="10:31" x14ac:dyDescent="0.25">
      <c r="AC18" s="167"/>
      <c r="AD18" s="168"/>
      <c r="AE18" s="168"/>
    </row>
    <row r="19" spans="10:31" x14ac:dyDescent="0.2">
      <c r="AC19" s="169"/>
    </row>
    <row r="22" spans="10:31" x14ac:dyDescent="0.25">
      <c r="O22" s="170"/>
      <c r="P22" s="170"/>
      <c r="Q22" s="170"/>
      <c r="R22" s="170"/>
      <c r="S22" s="171"/>
      <c r="T22" s="172"/>
    </row>
    <row r="23" spans="10:31" x14ac:dyDescent="0.25">
      <c r="O23" s="172" t="s">
        <v>224</v>
      </c>
      <c r="P23" s="172"/>
      <c r="Q23" s="172"/>
      <c r="R23" s="172"/>
    </row>
    <row r="29" spans="10:31" x14ac:dyDescent="0.2">
      <c r="J29" s="173" t="s">
        <v>87</v>
      </c>
      <c r="K29" s="174" t="s">
        <v>92</v>
      </c>
      <c r="L29" s="175"/>
      <c r="M29" s="471" t="s">
        <v>88</v>
      </c>
      <c r="N29" s="472"/>
    </row>
    <row r="30" spans="10:31" ht="30" x14ac:dyDescent="0.2">
      <c r="J30" s="138" t="s">
        <v>161</v>
      </c>
      <c r="K30" s="416" t="s">
        <v>162</v>
      </c>
      <c r="L30" s="417"/>
      <c r="M30" s="412" t="s">
        <v>163</v>
      </c>
      <c r="N30" s="412"/>
    </row>
    <row r="31" spans="10:31" x14ac:dyDescent="0.2">
      <c r="J31" s="138" t="s">
        <v>152</v>
      </c>
      <c r="K31" s="416" t="s">
        <v>164</v>
      </c>
      <c r="L31" s="417"/>
      <c r="M31" s="412" t="s">
        <v>89</v>
      </c>
      <c r="N31" s="412"/>
    </row>
  </sheetData>
  <mergeCells count="104">
    <mergeCell ref="G16:V16"/>
    <mergeCell ref="M29:N29"/>
    <mergeCell ref="K30:L30"/>
    <mergeCell ref="M30:N30"/>
    <mergeCell ref="K31:L31"/>
    <mergeCell ref="M31:N31"/>
    <mergeCell ref="AO10:AO13"/>
    <mergeCell ref="BK8:BL8"/>
    <mergeCell ref="AR10:AR13"/>
    <mergeCell ref="BI10:BI13"/>
    <mergeCell ref="BG10:BG13"/>
    <mergeCell ref="BA10:BA13"/>
    <mergeCell ref="BC10:BC13"/>
    <mergeCell ref="AP10:AP13"/>
    <mergeCell ref="AK10:AK13"/>
    <mergeCell ref="BH10:BH13"/>
    <mergeCell ref="AJ10:AJ13"/>
    <mergeCell ref="AU10:AU13"/>
    <mergeCell ref="BB10:BB13"/>
    <mergeCell ref="AW10:AW13"/>
    <mergeCell ref="AX10:AX13"/>
    <mergeCell ref="AY10:AY13"/>
    <mergeCell ref="AO8:AP8"/>
    <mergeCell ref="BK10:BK13"/>
    <mergeCell ref="B1:BQ1"/>
    <mergeCell ref="AG10:AG13"/>
    <mergeCell ref="BE10:BE13"/>
    <mergeCell ref="AH10:AH13"/>
    <mergeCell ref="AI10:AI13"/>
    <mergeCell ref="AI8:AJ8"/>
    <mergeCell ref="W8:W9"/>
    <mergeCell ref="X8:X9"/>
    <mergeCell ref="A1:A4"/>
    <mergeCell ref="S6:AH6"/>
    <mergeCell ref="AW8:AX8"/>
    <mergeCell ref="BC8:BD8"/>
    <mergeCell ref="AY8:AZ8"/>
    <mergeCell ref="BA8:BB8"/>
    <mergeCell ref="AM8:AN8"/>
    <mergeCell ref="AS10:AS13"/>
    <mergeCell ref="N8:N9"/>
    <mergeCell ref="J8:J9"/>
    <mergeCell ref="I8:I9"/>
    <mergeCell ref="K8:K9"/>
    <mergeCell ref="L8:L9"/>
    <mergeCell ref="Y8:AB8"/>
    <mergeCell ref="H8:H9"/>
    <mergeCell ref="B2:BQ4"/>
    <mergeCell ref="AZ10:AZ13"/>
    <mergeCell ref="AU8:AV8"/>
    <mergeCell ref="BM8:BM9"/>
    <mergeCell ref="BL10:BL13"/>
    <mergeCell ref="BF10:BF13"/>
    <mergeCell ref="BI8:BJ8"/>
    <mergeCell ref="BM7:BN7"/>
    <mergeCell ref="AQ8:AR8"/>
    <mergeCell ref="AK7:AR7"/>
    <mergeCell ref="BE8:BF8"/>
    <mergeCell ref="AS8:AT8"/>
    <mergeCell ref="AS7:BD7"/>
    <mergeCell ref="AQ10:AQ13"/>
    <mergeCell ref="BD10:BD13"/>
    <mergeCell ref="AV10:AV13"/>
    <mergeCell ref="AK8:AL8"/>
    <mergeCell ref="BG8:BH8"/>
    <mergeCell ref="AT10:AT13"/>
    <mergeCell ref="AM10:AM13"/>
    <mergeCell ref="AN10:AN13"/>
    <mergeCell ref="BJ10:BJ13"/>
    <mergeCell ref="AL10:AL13"/>
    <mergeCell ref="A5:R6"/>
    <mergeCell ref="BO6:BS6"/>
    <mergeCell ref="S5:BS5"/>
    <mergeCell ref="A7:B7"/>
    <mergeCell ref="G8:G9"/>
    <mergeCell ref="BN8:BN9"/>
    <mergeCell ref="O7:AB7"/>
    <mergeCell ref="AG7:AJ7"/>
    <mergeCell ref="B8:B9"/>
    <mergeCell ref="BE7:BJ7"/>
    <mergeCell ref="AC7:AF7"/>
    <mergeCell ref="A8:A9"/>
    <mergeCell ref="M8:M9"/>
    <mergeCell ref="E7:F7"/>
    <mergeCell ref="C7:D7"/>
    <mergeCell ref="BS7:BS9"/>
    <mergeCell ref="BQ7:BR8"/>
    <mergeCell ref="BO7:BP8"/>
    <mergeCell ref="AG8:AH8"/>
    <mergeCell ref="C8:C9"/>
    <mergeCell ref="K7:N7"/>
    <mergeCell ref="O8:R8"/>
    <mergeCell ref="D8:D9"/>
    <mergeCell ref="S8:S9"/>
    <mergeCell ref="U8:U9"/>
    <mergeCell ref="V8:V9"/>
    <mergeCell ref="E8:E9"/>
    <mergeCell ref="T8:T9"/>
    <mergeCell ref="G7:J7"/>
    <mergeCell ref="F8:F9"/>
    <mergeCell ref="AE8:AE9"/>
    <mergeCell ref="AF8:AF9"/>
    <mergeCell ref="AC8:AC9"/>
    <mergeCell ref="AD8:AD9"/>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20"/>
  <sheetViews>
    <sheetView showGridLines="0" topLeftCell="A5" zoomScale="60" zoomScaleNormal="60" workbookViewId="0">
      <selection activeCell="C18" sqref="C18"/>
    </sheetView>
  </sheetViews>
  <sheetFormatPr baseColWidth="10" defaultColWidth="9" defaultRowHeight="15" x14ac:dyDescent="0.2"/>
  <cols>
    <col min="1" max="1" width="22" style="1" customWidth="1"/>
    <col min="2" max="2" width="67.7109375" style="1" customWidth="1"/>
    <col min="3" max="3" width="74" style="1" customWidth="1"/>
    <col min="4" max="15" width="23.140625" style="1" customWidth="1"/>
    <col min="16" max="16" width="26.85546875" style="1" customWidth="1"/>
    <col min="17" max="17" width="21.42578125" style="2" customWidth="1"/>
    <col min="18" max="18" width="26.140625" style="1" customWidth="1"/>
    <col min="19" max="256" width="11.42578125" style="1" customWidth="1"/>
  </cols>
  <sheetData>
    <row r="1" spans="1:18" ht="15" customHeight="1" x14ac:dyDescent="0.2">
      <c r="A1" s="489"/>
      <c r="B1" s="491"/>
      <c r="C1" s="498" t="s">
        <v>58</v>
      </c>
      <c r="D1" s="499"/>
      <c r="E1" s="499"/>
      <c r="F1" s="499"/>
      <c r="G1" s="499"/>
      <c r="H1" s="499"/>
      <c r="I1" s="499"/>
      <c r="J1" s="499"/>
      <c r="K1" s="499"/>
      <c r="L1" s="499"/>
      <c r="M1" s="499"/>
      <c r="N1" s="500"/>
      <c r="O1" s="504" t="s">
        <v>201</v>
      </c>
      <c r="P1" s="505"/>
    </row>
    <row r="2" spans="1:18" ht="15" customHeight="1" x14ac:dyDescent="0.2">
      <c r="A2" s="495"/>
      <c r="B2" s="494"/>
      <c r="C2" s="501"/>
      <c r="D2" s="502"/>
      <c r="E2" s="502"/>
      <c r="F2" s="502"/>
      <c r="G2" s="502"/>
      <c r="H2" s="502"/>
      <c r="I2" s="502"/>
      <c r="J2" s="502"/>
      <c r="K2" s="502"/>
      <c r="L2" s="502"/>
      <c r="M2" s="502"/>
      <c r="N2" s="503"/>
      <c r="O2" s="506"/>
      <c r="P2" s="507"/>
    </row>
    <row r="3" spans="1:18" ht="15" customHeight="1" x14ac:dyDescent="0.2">
      <c r="A3" s="495"/>
      <c r="B3" s="494"/>
      <c r="C3" s="509" t="s">
        <v>202</v>
      </c>
      <c r="D3" s="509"/>
      <c r="E3" s="509"/>
      <c r="F3" s="509"/>
      <c r="G3" s="509"/>
      <c r="H3" s="509"/>
      <c r="I3" s="509"/>
      <c r="J3" s="509"/>
      <c r="K3" s="509"/>
      <c r="L3" s="509"/>
      <c r="M3" s="509"/>
      <c r="N3" s="509"/>
      <c r="O3" s="510" t="s">
        <v>203</v>
      </c>
      <c r="P3" s="511"/>
    </row>
    <row r="4" spans="1:18" ht="15" customHeight="1" x14ac:dyDescent="0.2">
      <c r="A4" s="495"/>
      <c r="B4" s="494"/>
      <c r="C4" s="509"/>
      <c r="D4" s="509"/>
      <c r="E4" s="509"/>
      <c r="F4" s="509"/>
      <c r="G4" s="509"/>
      <c r="H4" s="509"/>
      <c r="I4" s="509"/>
      <c r="J4" s="509"/>
      <c r="K4" s="509"/>
      <c r="L4" s="509"/>
      <c r="M4" s="509"/>
      <c r="N4" s="509"/>
      <c r="O4" s="479">
        <v>45016</v>
      </c>
      <c r="P4" s="480"/>
    </row>
    <row r="5" spans="1:18" ht="15" customHeight="1" x14ac:dyDescent="0.2">
      <c r="A5" s="495"/>
      <c r="B5" s="494"/>
      <c r="C5" s="509"/>
      <c r="D5" s="509"/>
      <c r="E5" s="509"/>
      <c r="F5" s="509"/>
      <c r="G5" s="509"/>
      <c r="H5" s="509"/>
      <c r="I5" s="509"/>
      <c r="J5" s="509"/>
      <c r="K5" s="509"/>
      <c r="L5" s="509"/>
      <c r="M5" s="509"/>
      <c r="N5" s="509"/>
      <c r="O5" s="485" t="s">
        <v>61</v>
      </c>
      <c r="P5" s="486"/>
    </row>
    <row r="6" spans="1:18" ht="15" customHeight="1" x14ac:dyDescent="0.2">
      <c r="A6" s="495"/>
      <c r="B6" s="494"/>
      <c r="C6" s="509"/>
      <c r="D6" s="509"/>
      <c r="E6" s="509"/>
      <c r="F6" s="509"/>
      <c r="G6" s="509"/>
      <c r="H6" s="509"/>
      <c r="I6" s="509"/>
      <c r="J6" s="509"/>
      <c r="K6" s="509"/>
      <c r="L6" s="509"/>
      <c r="M6" s="509"/>
      <c r="N6" s="509"/>
      <c r="O6" s="487"/>
      <c r="P6" s="488"/>
    </row>
    <row r="7" spans="1:18" ht="15" customHeight="1" x14ac:dyDescent="0.2">
      <c r="A7" s="495"/>
      <c r="B7" s="494"/>
      <c r="C7" s="489" t="s">
        <v>219</v>
      </c>
      <c r="D7" s="490"/>
      <c r="E7" s="490"/>
      <c r="F7" s="490"/>
      <c r="G7" s="490"/>
      <c r="H7" s="490"/>
      <c r="I7" s="490"/>
      <c r="J7" s="490"/>
      <c r="K7" s="490"/>
      <c r="L7" s="490"/>
      <c r="M7" s="490"/>
      <c r="N7" s="490"/>
      <c r="O7" s="490"/>
      <c r="P7" s="491"/>
    </row>
    <row r="8" spans="1:18" x14ac:dyDescent="0.2">
      <c r="A8" s="495"/>
      <c r="B8" s="494"/>
      <c r="C8" s="492">
        <v>45107</v>
      </c>
      <c r="D8" s="493"/>
      <c r="E8" s="493"/>
      <c r="F8" s="493"/>
      <c r="G8" s="493"/>
      <c r="H8" s="493"/>
      <c r="I8" s="493"/>
      <c r="J8" s="493"/>
      <c r="K8" s="493"/>
      <c r="L8" s="493"/>
      <c r="M8" s="493"/>
      <c r="N8" s="493"/>
      <c r="O8" s="493"/>
      <c r="P8" s="494"/>
    </row>
    <row r="9" spans="1:18" x14ac:dyDescent="0.2">
      <c r="A9" s="496"/>
      <c r="B9" s="497"/>
      <c r="C9" s="3"/>
      <c r="D9" s="4"/>
      <c r="E9" s="4"/>
      <c r="F9" s="4"/>
      <c r="G9" s="4"/>
      <c r="H9" s="4"/>
      <c r="I9" s="4"/>
      <c r="J9" s="4"/>
      <c r="K9" s="4"/>
      <c r="L9" s="4"/>
      <c r="M9" s="4"/>
      <c r="N9" s="4"/>
      <c r="O9" s="4"/>
      <c r="P9" s="5"/>
    </row>
    <row r="10" spans="1:18" ht="38.25" customHeight="1" x14ac:dyDescent="0.25">
      <c r="A10" s="508" t="s">
        <v>204</v>
      </c>
      <c r="B10" s="508"/>
      <c r="C10" s="481" t="s">
        <v>205</v>
      </c>
      <c r="D10" s="483" t="s">
        <v>206</v>
      </c>
      <c r="E10" s="483"/>
      <c r="F10" s="483"/>
      <c r="G10" s="483"/>
      <c r="H10" s="483"/>
      <c r="I10" s="483"/>
      <c r="J10" s="483"/>
      <c r="K10" s="483"/>
      <c r="L10" s="483"/>
      <c r="M10" s="483"/>
      <c r="N10" s="483"/>
      <c r="O10" s="484"/>
      <c r="P10" s="483" t="s">
        <v>194</v>
      </c>
    </row>
    <row r="11" spans="1:18" ht="30.75" customHeight="1" x14ac:dyDescent="0.2">
      <c r="A11" s="6" t="s">
        <v>34</v>
      </c>
      <c r="B11" s="6" t="s">
        <v>159</v>
      </c>
      <c r="C11" s="482"/>
      <c r="D11" s="6" t="s">
        <v>207</v>
      </c>
      <c r="E11" s="6" t="s">
        <v>208</v>
      </c>
      <c r="F11" s="6" t="s">
        <v>209</v>
      </c>
      <c r="G11" s="6" t="s">
        <v>210</v>
      </c>
      <c r="H11" s="6" t="s">
        <v>211</v>
      </c>
      <c r="I11" s="6" t="s">
        <v>212</v>
      </c>
      <c r="J11" s="6" t="s">
        <v>213</v>
      </c>
      <c r="K11" s="6" t="s">
        <v>214</v>
      </c>
      <c r="L11" s="269" t="s">
        <v>215</v>
      </c>
      <c r="M11" s="6" t="s">
        <v>216</v>
      </c>
      <c r="N11" s="6" t="s">
        <v>217</v>
      </c>
      <c r="O11" s="7" t="s">
        <v>218</v>
      </c>
      <c r="P11" s="483"/>
    </row>
    <row r="12" spans="1:18" ht="133.5" customHeight="1" x14ac:dyDescent="0.2">
      <c r="A12" s="475" t="s">
        <v>221</v>
      </c>
      <c r="B12" s="476" t="s">
        <v>222</v>
      </c>
      <c r="C12" s="267" t="s">
        <v>108</v>
      </c>
      <c r="D12" s="9"/>
      <c r="E12" s="279">
        <v>700000</v>
      </c>
      <c r="F12" s="9"/>
      <c r="G12" s="279">
        <v>850000</v>
      </c>
      <c r="H12" s="279">
        <v>800000</v>
      </c>
      <c r="I12" s="279">
        <v>650000</v>
      </c>
      <c r="J12" s="279">
        <v>600000</v>
      </c>
      <c r="K12" s="9"/>
      <c r="L12" s="279">
        <v>600000</v>
      </c>
      <c r="M12" s="279">
        <v>550000</v>
      </c>
      <c r="N12" s="9"/>
      <c r="O12" s="279">
        <v>500000</v>
      </c>
      <c r="P12" s="10">
        <f>E12+G12+H12+I12+J12+L12+M12+O12</f>
        <v>5250000</v>
      </c>
      <c r="R12" s="11"/>
    </row>
    <row r="13" spans="1:18" ht="133.5" customHeight="1" x14ac:dyDescent="0.2">
      <c r="A13" s="475"/>
      <c r="B13" s="477"/>
      <c r="C13" s="267" t="s">
        <v>113</v>
      </c>
      <c r="D13" s="9"/>
      <c r="E13" s="279">
        <v>2850000</v>
      </c>
      <c r="F13" s="9"/>
      <c r="G13" s="279">
        <v>2850000</v>
      </c>
      <c r="H13" s="279">
        <v>2900000</v>
      </c>
      <c r="I13" s="279">
        <v>3200000</v>
      </c>
      <c r="J13" s="279">
        <v>2850000</v>
      </c>
      <c r="K13" s="9"/>
      <c r="L13" s="279">
        <v>2675000</v>
      </c>
      <c r="M13" s="279">
        <v>2550000</v>
      </c>
      <c r="N13" s="9"/>
      <c r="O13" s="279">
        <v>2000000</v>
      </c>
      <c r="P13" s="10">
        <f t="shared" ref="P13:P15" si="0">E13+G13+H13+I13+J13+L13+M13+O13</f>
        <v>21875000</v>
      </c>
      <c r="R13" s="11"/>
    </row>
    <row r="14" spans="1:18" ht="133.5" customHeight="1" x14ac:dyDescent="0.2">
      <c r="A14" s="475"/>
      <c r="B14" s="477"/>
      <c r="C14" s="8" t="s">
        <v>233</v>
      </c>
      <c r="D14" s="9"/>
      <c r="E14" s="279">
        <v>3200000</v>
      </c>
      <c r="F14" s="9"/>
      <c r="G14" s="279">
        <v>1250000</v>
      </c>
      <c r="H14" s="279">
        <v>1200000</v>
      </c>
      <c r="I14" s="279">
        <v>1200000</v>
      </c>
      <c r="J14" s="279">
        <v>1200000</v>
      </c>
      <c r="K14" s="9"/>
      <c r="L14" s="279">
        <v>1400000</v>
      </c>
      <c r="M14" s="279">
        <v>1400000</v>
      </c>
      <c r="N14" s="9"/>
      <c r="O14" s="279">
        <v>1400000</v>
      </c>
      <c r="P14" s="10">
        <f t="shared" si="0"/>
        <v>12250000</v>
      </c>
      <c r="R14" s="11"/>
    </row>
    <row r="15" spans="1:18" ht="137.25" customHeight="1" x14ac:dyDescent="0.2">
      <c r="A15" s="475"/>
      <c r="B15" s="478"/>
      <c r="C15" s="8" t="s">
        <v>121</v>
      </c>
      <c r="D15" s="9"/>
      <c r="E15" s="279">
        <v>2000000</v>
      </c>
      <c r="F15" s="9"/>
      <c r="G15" s="279">
        <v>2000000</v>
      </c>
      <c r="H15" s="279">
        <v>2000000</v>
      </c>
      <c r="I15" s="280"/>
      <c r="J15" s="280"/>
      <c r="K15" s="9"/>
      <c r="L15" s="280"/>
      <c r="M15" s="279">
        <v>1000000</v>
      </c>
      <c r="N15" s="9"/>
      <c r="O15" s="279">
        <v>2000000</v>
      </c>
      <c r="P15" s="10">
        <f t="shared" si="0"/>
        <v>9000000</v>
      </c>
      <c r="R15" s="11"/>
    </row>
    <row r="16" spans="1:18" ht="30.75" customHeight="1" x14ac:dyDescent="0.2">
      <c r="A16" s="12"/>
      <c r="B16" s="13"/>
      <c r="C16" s="14" t="s">
        <v>14</v>
      </c>
      <c r="D16" s="15">
        <f t="shared" ref="D16:N16" si="1">SUM(D14:D15)</f>
        <v>0</v>
      </c>
      <c r="E16" s="15">
        <f>SUM(E12:E15)</f>
        <v>8750000</v>
      </c>
      <c r="F16" s="15">
        <f t="shared" si="1"/>
        <v>0</v>
      </c>
      <c r="G16" s="15">
        <f>SUM(G12:G15)</f>
        <v>6950000</v>
      </c>
      <c r="H16" s="15">
        <f>SUM(H12:H15)</f>
        <v>6900000</v>
      </c>
      <c r="I16" s="15">
        <f>SUM(I12:I15)</f>
        <v>5050000</v>
      </c>
      <c r="J16" s="15">
        <f>SUM(J12:J15)</f>
        <v>4650000</v>
      </c>
      <c r="K16" s="15">
        <f t="shared" si="1"/>
        <v>0</v>
      </c>
      <c r="L16" s="270">
        <f>SUM(L12:L15)</f>
        <v>4675000</v>
      </c>
      <c r="M16" s="15">
        <f>SUM(M12:M15)</f>
        <v>5500000</v>
      </c>
      <c r="N16" s="15">
        <f t="shared" si="1"/>
        <v>0</v>
      </c>
      <c r="O16" s="15">
        <f>SUM(O12:O15)</f>
        <v>5900000</v>
      </c>
      <c r="P16" s="268">
        <f>SUM(P12:P15)</f>
        <v>48375000</v>
      </c>
    </row>
    <row r="17" spans="16:16" x14ac:dyDescent="0.2">
      <c r="P17" s="16"/>
    </row>
    <row r="18" spans="16:16" x14ac:dyDescent="0.2">
      <c r="P18" s="16"/>
    </row>
    <row r="20" spans="16:16" ht="15.75" x14ac:dyDescent="0.2">
      <c r="P20" s="256">
        <v>112804044</v>
      </c>
    </row>
  </sheetData>
  <mergeCells count="15">
    <mergeCell ref="A12:A15"/>
    <mergeCell ref="B12:B15"/>
    <mergeCell ref="O4:P4"/>
    <mergeCell ref="C10:C11"/>
    <mergeCell ref="D10:O10"/>
    <mergeCell ref="O5:P6"/>
    <mergeCell ref="C7:P7"/>
    <mergeCell ref="C8:P8"/>
    <mergeCell ref="A1:B9"/>
    <mergeCell ref="C1:N2"/>
    <mergeCell ref="O1:P2"/>
    <mergeCell ref="A10:B10"/>
    <mergeCell ref="C3:N6"/>
    <mergeCell ref="P10:P11"/>
    <mergeCell ref="O3:P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F h R U 1 Y y T 9 K k A A A A 9 Q A A A B I A H A B D b 2 5 m a W c v U G F j a 2 F n Z S 5 4 b W w g o h g A K K A U A A A A A A A A A A A A A A A A A A A A A A A A A A A A h Y + x D o I w G I R f h X S n L T U m S H 7 K w C r R x M S 4 N q V C I x R D i + X d H H w k X 0 G M o m 6 O 9 9 1 d c n e / 3 i A b 2 y a 4 q N 7 q z q Q o w h Q F y s i u 1 K Z K 0 e C O Y Y w y D l s h T 6 J S w R Q 2 N h m t T l H t 3 D k h x H u P / Q J 3 f U U Y p R E 5 F O u d r F U r Q m 2 s E 0 Y q 9 G m V / 1 u I w / 4 1 h j O 8 o n g Z M 0 y B z A w K b b 4 + m + Y + 3 R 8 I + d C 4 o V d c 2 T D f A J k l k P c F / g B Q S w M E F A A C A A g A L F h R 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x Y U V M o i k e 4 D g A A A B E A A A A T A B w A R m 9 y b X V s Y X M v U 2 V j d G l v b j E u b S C i G A A o o B Q A A A A A A A A A A A A A A A A A A A A A A A A A A A A r T k 0 u y c z P U w i G 0 I b W A F B L A Q I t A B Q A A g A I A C x Y U V N W M k / S p A A A A P U A A A A S A A A A A A A A A A A A A A A A A A A A A A B D b 2 5 m a W c v U G F j a 2 F n Z S 5 4 b W x Q S w E C L Q A U A A I A C A A s W F F T D 8 r p q 6 Q A A A D p A A A A E w A A A A A A A A A A A A A A A A D w A A A A W 0 N v b n R l b n R f V H l w Z X N d L n h t b F B L A Q I t A B Q A A g A I A C x Y U V 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q C o p n h V 9 R Q b F H 6 8 w m 3 Z S d A A A A A A I A A A A A A B B m A A A A A Q A A I A A A A G S T / d X P + t 0 f d I w 4 o C Z d z b N o / T f T 7 L P Z Y x N x f F l 6 J r s + A A A A A A 6 A A A A A A g A A I A A A A O O K 7 R t C R S F E g o o K m S k w t 9 u K r 7 K 9 2 Y / y r O 0 U 5 W Y 5 S X h Y U A A A A N h K B V X A y b s t g g g V I B 0 D K F 1 y O 0 t 4 V e k p a L d 9 L g x j n 4 o r j t C 4 i u G I w H f 1 M R r K g v n y t w 7 k Y + J 4 D T V P u o S + p 4 s 4 k J a L P w j 4 + U v b / y e e r 7 n j V q q s Q A A A A G m 6 2 H 4 v c C o 4 5 1 l Z R M F 5 3 k 5 8 + 6 V u E j C H 2 f M J m G X 8 w p c V 3 R c q U 4 n v 0 7 u d Z m R H N p 2 V C o t O f m n F t z z F U R 2 Y b x O R t 9 w = < / D a t a M a s h u p > 
</file>

<file path=customXml/itemProps1.xml><?xml version="1.0" encoding="utf-8"?>
<ds:datastoreItem xmlns:ds="http://schemas.openxmlformats.org/officeDocument/2006/customXml" ds:itemID="{3B05D76B-7B12-45F9-9DE4-609AC584138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F-PLA-47 IDTQ</vt:lpstr>
      <vt:lpstr>PRESENTACION</vt:lpstr>
      <vt:lpstr> F-PLA-06-PLAN DE ACCION</vt:lpstr>
      <vt:lpstr>F-PLA-07-SEGUIMIENTO PLAN DE AC</vt:lpstr>
      <vt:lpstr>F-PLA-39 INVERSION TERRITORIAL</vt:lpstr>
      <vt:lpstr>PRESENTACION!Área_de_impresión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Villamil H</dc:creator>
  <cp:lastModifiedBy>Bryan</cp:lastModifiedBy>
  <cp:lastPrinted>2023-05-08T15:28:06Z</cp:lastPrinted>
  <dcterms:created xsi:type="dcterms:W3CDTF">2021-05-06T18:57:43Z</dcterms:created>
  <dcterms:modified xsi:type="dcterms:W3CDTF">2023-07-31T16:58:14Z</dcterms:modified>
</cp:coreProperties>
</file>