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22\"/>
    </mc:Choice>
  </mc:AlternateContent>
  <xr:revisionPtr revIDLastSave="0" documentId="13_ncr:1_{CB818F70-FA02-4151-9F2C-E329A4A5CC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-PLA-06 IDTQ" sheetId="18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_xlnm._FilterDatabase" localSheetId="0" hidden="1">'F-PLA-06 IDTQ'!$A$8:$BO$57</definedName>
    <definedName name="aa" localSheetId="0">#REF!</definedName>
    <definedName name="aa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  <definedName name="p">#REF!</definedName>
    <definedName name="sdfa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7" i="18" l="1"/>
  <c r="Y87" i="18"/>
  <c r="AR56" i="18"/>
  <c r="T56" i="18"/>
  <c r="Q56" i="18"/>
  <c r="AR55" i="18"/>
  <c r="T55" i="18"/>
  <c r="Q55" i="18"/>
  <c r="AR54" i="18"/>
  <c r="T54" i="18"/>
  <c r="Q54" i="18"/>
  <c r="AR53" i="18"/>
  <c r="T53" i="18"/>
  <c r="Q53" i="18"/>
  <c r="AR52" i="18"/>
  <c r="T52" i="18"/>
  <c r="Q52" i="18"/>
  <c r="AR51" i="18"/>
  <c r="T51" i="18"/>
  <c r="Q51" i="18"/>
  <c r="AR50" i="18"/>
  <c r="T50" i="18"/>
  <c r="Q50" i="18"/>
  <c r="AR49" i="18"/>
  <c r="T49" i="18"/>
  <c r="Q49" i="18"/>
  <c r="AR48" i="18"/>
  <c r="Q48" i="18"/>
  <c r="AR47" i="18"/>
  <c r="X47" i="18"/>
  <c r="Q47" i="18"/>
  <c r="AR46" i="18"/>
  <c r="X46" i="18"/>
  <c r="Q46" i="18"/>
  <c r="AR45" i="18"/>
  <c r="Q45" i="18"/>
  <c r="AR44" i="18"/>
  <c r="X44" i="18"/>
  <c r="Q44" i="18"/>
  <c r="AR43" i="18"/>
  <c r="X43" i="18"/>
  <c r="Q43" i="18"/>
  <c r="AR42" i="18"/>
  <c r="Q42" i="18"/>
  <c r="AR41" i="18"/>
  <c r="X41" i="18"/>
  <c r="Q41" i="18"/>
  <c r="AR40" i="18"/>
  <c r="X40" i="18"/>
  <c r="Q40" i="18"/>
  <c r="AR39" i="18"/>
  <c r="Q39" i="18"/>
  <c r="AR38" i="18"/>
  <c r="X38" i="18"/>
  <c r="Q38" i="18"/>
  <c r="AR37" i="18"/>
  <c r="Q37" i="18"/>
  <c r="AR36" i="18"/>
  <c r="Q36" i="18"/>
  <c r="AR35" i="18"/>
  <c r="Q35" i="18"/>
  <c r="AR34" i="18"/>
  <c r="Q34" i="18"/>
  <c r="AR33" i="18"/>
  <c r="X33" i="18"/>
  <c r="T33" i="18"/>
  <c r="Q33" i="18"/>
  <c r="Q32" i="18"/>
  <c r="X31" i="18"/>
  <c r="Q31" i="18"/>
  <c r="Q30" i="18"/>
  <c r="Q29" i="18"/>
  <c r="Q28" i="18"/>
  <c r="X27" i="18"/>
  <c r="Q27" i="18"/>
  <c r="X26" i="18"/>
  <c r="Q26" i="18"/>
  <c r="X25" i="18"/>
  <c r="T26" i="18" s="1"/>
  <c r="Q25" i="18"/>
  <c r="X24" i="18"/>
  <c r="Q24" i="18"/>
  <c r="X23" i="18"/>
  <c r="Q23" i="18"/>
  <c r="X22" i="18"/>
  <c r="Q22" i="18"/>
  <c r="X21" i="18"/>
  <c r="Q21" i="18"/>
  <c r="X20" i="18"/>
  <c r="Q20" i="18"/>
  <c r="AR19" i="18"/>
  <c r="X19" i="18"/>
  <c r="Q19" i="18"/>
  <c r="AR18" i="18"/>
  <c r="Q18" i="18"/>
  <c r="AR17" i="18"/>
  <c r="Q17" i="18"/>
  <c r="AR16" i="18"/>
  <c r="Q16" i="18"/>
  <c r="AR15" i="18"/>
  <c r="X15" i="18"/>
  <c r="Q15" i="18"/>
  <c r="AR14" i="18"/>
  <c r="Q14" i="18"/>
  <c r="AR13" i="18"/>
  <c r="X13" i="18"/>
  <c r="Q13" i="18"/>
  <c r="AR12" i="18"/>
  <c r="X12" i="18"/>
  <c r="T14" i="18" s="1"/>
  <c r="Q12" i="18"/>
  <c r="AR11" i="18"/>
  <c r="Q11" i="18"/>
  <c r="AR10" i="18"/>
  <c r="Q10" i="18"/>
  <c r="AR9" i="18"/>
  <c r="Q9" i="18"/>
  <c r="T30" i="18" l="1"/>
  <c r="T25" i="18"/>
  <c r="T11" i="18"/>
  <c r="T37" i="18"/>
  <c r="T9" i="18"/>
  <c r="T24" i="18"/>
  <c r="T47" i="18"/>
  <c r="T19" i="18"/>
  <c r="T48" i="18"/>
  <c r="T18" i="18"/>
  <c r="T23" i="18"/>
  <c r="T27" i="18"/>
  <c r="T32" i="18"/>
  <c r="T36" i="18"/>
  <c r="T43" i="18"/>
  <c r="T44" i="18"/>
  <c r="T45" i="18"/>
  <c r="T10" i="18"/>
  <c r="T17" i="18"/>
  <c r="T22" i="18"/>
  <c r="T29" i="18"/>
  <c r="T31" i="18"/>
  <c r="T35" i="18"/>
  <c r="T40" i="18"/>
  <c r="T41" i="18"/>
  <c r="T42" i="18"/>
  <c r="X57" i="18"/>
  <c r="T15" i="18"/>
  <c r="T16" i="18"/>
  <c r="T21" i="18"/>
  <c r="T34" i="18"/>
  <c r="T38" i="18"/>
  <c r="T39" i="18"/>
  <c r="T12" i="18"/>
  <c r="T13" i="18"/>
  <c r="T20" i="18"/>
  <c r="T28" i="18"/>
  <c r="T46" i="18"/>
</calcChain>
</file>

<file path=xl/sharedStrings.xml><?xml version="1.0" encoding="utf-8"?>
<sst xmlns="http://schemas.openxmlformats.org/spreadsheetml/2006/main" count="792" uniqueCount="255">
  <si>
    <t xml:space="preserve">CODIGO:  </t>
  </si>
  <si>
    <t xml:space="preserve">F-PLA-06   </t>
  </si>
  <si>
    <t xml:space="preserve">VERSIÓN: </t>
  </si>
  <si>
    <t xml:space="preserve">FECHA: </t>
  </si>
  <si>
    <t>PÁGINA:</t>
  </si>
  <si>
    <t xml:space="preserve"> 1 de 1</t>
  </si>
  <si>
    <t>LINEA ESTRATÉGICA</t>
  </si>
  <si>
    <t>SECTOR</t>
  </si>
  <si>
    <t>PROGRAMA</t>
  </si>
  <si>
    <t>META PRODUCTO</t>
  </si>
  <si>
    <t>INDICADOR PRODUCTO</t>
  </si>
  <si>
    <t>POBLACIÓN</t>
  </si>
  <si>
    <t>FECHA DE INICIO   (dd/mm/aaaa)</t>
  </si>
  <si>
    <t>FECHA DE TERMINACIÓN    (dd/mm/aaaa)</t>
  </si>
  <si>
    <t>RESPONSABLE  DEL PROYECTO (Cargo)</t>
  </si>
  <si>
    <t>FUENTE DE RECURSOS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</si>
  <si>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</si>
  <si>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</si>
  <si>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</si>
  <si>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</si>
  <si>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</si>
  <si>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>CODIGO</t>
  </si>
  <si>
    <t>NOMBRE</t>
  </si>
  <si>
    <t>CÓDIGO PDD</t>
  </si>
  <si>
    <t>PRODUCTO PDD</t>
  </si>
  <si>
    <t>CÓDIGO CATÁLOGO DE PRODUCTOS MGA</t>
  </si>
  <si>
    <t xml:space="preserve">PRODUCTO CATÁLOGO MGA </t>
  </si>
  <si>
    <t>INDICADOR PDD</t>
  </si>
  <si>
    <t xml:space="preserve">INDICADOR CATÁLOGO MGA </t>
  </si>
  <si>
    <t>CODIGO BPIN</t>
  </si>
  <si>
    <t xml:space="preserve">NOMBRE PROYECTO </t>
  </si>
  <si>
    <t>PESO DE LA META (%)</t>
  </si>
  <si>
    <t xml:space="preserve">OBJETIVO GENERAL DEL PROYECTO </t>
  </si>
  <si>
    <t xml:space="preserve">OBJETIVOS ESPECIFICOS </t>
  </si>
  <si>
    <t>ACTIVIDADES CUANTIFICADAS</t>
  </si>
  <si>
    <t>VALOR ACTIVIDAD
(EN PESOS )</t>
  </si>
  <si>
    <t xml:space="preserve">RUBRO PRESUPUESTAL </t>
  </si>
  <si>
    <t>MUJER</t>
  </si>
  <si>
    <t>HOMBRE</t>
  </si>
  <si>
    <t>Edad Escolar 
(0 - 14 años)</t>
  </si>
  <si>
    <t>Adolescencia
 (15 - 19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</si>
  <si>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</si>
  <si>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</si>
  <si>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</si>
  <si>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</si>
  <si>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</si>
  <si>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</si>
  <si>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</si>
  <si>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</si>
  <si>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</si>
  <si>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</si>
  <si>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Superávit Recurso Ordinario</t>
  </si>
  <si>
    <t>TOTAL:</t>
  </si>
  <si>
    <t>PROGRAMACIÓN PLAN DE ACCIÓN SECRETARIA  DE TECNOLOGIAS DE LA INFORMACION Y LAS COMUNICACIONES  AÑO: 2022</t>
  </si>
  <si>
    <t>PLAN DE DESARROLLO DEPARTAMENTAL: TU Y YO SOMO QUNDIO</t>
  </si>
  <si>
    <t>PORYECTO</t>
  </si>
  <si>
    <t>CÓDIGO CATALOGO DE INDICADORES MGA</t>
  </si>
  <si>
    <t>META FISICA
PROGRAMADA</t>
  </si>
  <si>
    <t>REPROGRAMACIÓN DE METAS 2022</t>
  </si>
  <si>
    <t>TOTAL PROGRAMACIÓN METAS 2022</t>
  </si>
  <si>
    <t>NOMBRE DEL GASTO CPC</t>
  </si>
  <si>
    <t xml:space="preserve">CODIGO </t>
  </si>
  <si>
    <t>Edad Económicamente Activa      (20-59 años)</t>
  </si>
  <si>
    <t>INCLUSIÓN SOCIAL Y EQUIDAD</t>
  </si>
  <si>
    <t>Tecnologías de la información y las comunicaciones</t>
  </si>
  <si>
    <t>Facilitar el acceso y uso de las Tecnologías de la Información y las Comunicaciones en todo el departamento del Quindio. "Tú y yo somos ciudadanos TIC"</t>
  </si>
  <si>
    <t>Servicio de acceso y uso de tecnologías de la información y las comunicaciones</t>
  </si>
  <si>
    <t>Centros de acceso comunitario en zonas urbanas funcionando</t>
  </si>
  <si>
    <t xml:space="preserve"> Fortalecimiento  y apoyo a las tecnologías de la información y las comunicaciones en el departamento del Quindío.</t>
  </si>
  <si>
    <t xml:space="preserve"> Incrementar  la Tasa de crecimiento de puntos de acceso a internet gratis  y del Índice de competitividad en el departamento del Quindío, mediante en mejoramiento de los servicio de acceso a las tecnologías de la información  y las comunicaciones </t>
  </si>
  <si>
    <t>Ofrecer puntos de acceso comunitario a las Tecnologías de la Información y lasComunicaciones en los diferentes sectores urbanos del Departamento del Quindío.</t>
  </si>
  <si>
    <t>Brindar apoyo técnico y/o profesional en la sostenibilidad de los centros de acceso comunitario en el departamento del Quindío</t>
  </si>
  <si>
    <t>0324 - 2.3.2.02.02.008.00.00.00.2301024.038.83132 - 20</t>
  </si>
  <si>
    <t>Servicios de soporte en tecnologías de la información (TI)</t>
  </si>
  <si>
    <t>Recurso Ordinario</t>
  </si>
  <si>
    <t>Director Infraestructura Tecnológica</t>
  </si>
  <si>
    <t>Garantizar el mantenimiento de las redes y equipos tecnológicos para el fortalecimiento al acceso comunitario en zonas urbanas</t>
  </si>
  <si>
    <t>0324 - 2.3.2.02.02.008.00.00.00.2301024.038.87130 - 20</t>
  </si>
  <si>
    <t>Servicios de mantenimiento y reparación de computadores y equipos
periféricos</t>
  </si>
  <si>
    <t>Adquisición de equipos tecnologicos a los centros comunitarios del Departamento del Quindio</t>
  </si>
  <si>
    <t>0324 - 2.3.2.01.01.003.03.02.00.2301024.038.45250 - 20</t>
  </si>
  <si>
    <t>Otras máquinas de procesamiento automático de datos que contengan o no
una o dos de las siguientes tipos de unidades: unidades de almacenamiento, unidades de
entrada, unidades de salida</t>
  </si>
  <si>
    <t>Soluciones de conectividad en instituciones públicas instaladas</t>
  </si>
  <si>
    <t>Brindar apoyo técnico y/o profesional en la estructuración, direccionamiento y transición del protocolo IPV6 en instituciones públicas en el departamento del Quíndio</t>
  </si>
  <si>
    <t>Anuar esfuerzos para el fortalecimiento de la insfraestructura tecnólogica, con el fin de apoyar la transición hacia el protocolo IVP6 en instituciones públicas dl Departamento del Quindio</t>
  </si>
  <si>
    <t>0324 - 2.3.2.01.01.003.04.06.00.2301024.038.47223 - 20</t>
  </si>
  <si>
    <t>Otros teléfonos y aparatos para transmisión o recepción de voz, imágenes u otros
datos, incluyendo aparatos para comunicación de redes cableadas o inalámbricas (como redes
LAN o WAN)</t>
  </si>
  <si>
    <t>0324 - 2.3.2.01.01.003.04.06.00.2301024.038.47223 - 88</t>
  </si>
  <si>
    <t xml:space="preserve">Adquisición de equipos tecnologicos que permita la modernización del CAD, facilitando el acceso y uso de tecnologias de la información y las comunicaciones </t>
  </si>
  <si>
    <t>NA</t>
  </si>
  <si>
    <t>Servicio de acceso Zonas Wifi</t>
  </si>
  <si>
    <t>Servicio de acceso zonas digitales</t>
  </si>
  <si>
    <t>Zonas Wifi en áreas rurales instaladas</t>
  </si>
  <si>
    <t>Zonas digitales en áreas rurales con redes terrestres instaladas</t>
  </si>
  <si>
    <t>Ofrecer el servicio de zonas de conectividad de internet en los diferentes sectoresrurales de los municipios del Departamento del Quindío.</t>
  </si>
  <si>
    <t xml:space="preserve">Brindar apoyo técnico y/o profesional en la identificación, caracterización y seguimiento de las zonas digitales rurales del departamento del Quindio </t>
  </si>
  <si>
    <t>0324 - 2.3.2.02.02.008.00.00.00.2301012.038.83132 - 20</t>
  </si>
  <si>
    <t xml:space="preserve">Adquisición de elementos de interconectividad para la conexión a internet en zonas rurales del departamento del Quindio </t>
  </si>
  <si>
    <t>0324 - 2.3.2.01.01.003.04.06.00.2301012.038.47223 - 20</t>
  </si>
  <si>
    <t>Servicio de apoyo en tecnologías de la información y las comunicaciones para la educación básica, primaria y secundaria</t>
  </si>
  <si>
    <t>Relación de estudiantes por terminal de cómputo en sedes educativas oficiales</t>
  </si>
  <si>
    <t>Promover el uso de las Tecnologías de la Información y las Comunicaciones en laeducación básica, primaria y secundaria.</t>
  </si>
  <si>
    <t>Brindar asistencia tecnica y/o profesional en el seguimiento y control de los terminales de puntos entregados; garantizando entornos de aprendizaje interconectados</t>
  </si>
  <si>
    <t>0324 - 2.3.2.02.02.008.00.00.00.2301062.038.83132 - 20</t>
  </si>
  <si>
    <t xml:space="preserve">Adquisición de materiales y equipos tecnologicos en sedes educativas oficiales </t>
  </si>
  <si>
    <t>0324 - 2.3.2.01.01.003.03.02.00.2301062.038.45221 - 20</t>
  </si>
  <si>
    <t>Máquinas portátiles de procesamiento automático de datos que no pesen más de 10
kg, como computadores portátiles (laptop y notebook)</t>
  </si>
  <si>
    <t>Servicio de educación para el trabajo en temas de uso pedagógico de tecnologías de la información y las comunicaciones.</t>
  </si>
  <si>
    <t>Docentes formados en uso pedagógico de tecnologías de la información y las comunicaciones.</t>
  </si>
  <si>
    <t>Asistencia y apropiación tecnológica generacional en el departamento del   Quindio</t>
  </si>
  <si>
    <t>Incrementar  en  Índice de Gobierno digital y de competitividad, además de disminuir la tasa de desempleo en el Departamento de Quindío, a través del fortalecimiento de la apropiación tecnológica, mediante estrategias de asistencia técnica, pedagógicas qué permitan lograr el empoderamiento TIC en el Departamento.</t>
  </si>
  <si>
    <t xml:space="preserve">Formar docentes en uso pedagógico de las Tecnologías de la Información y las Comunicaciones en el Departamento del Quindío.
</t>
  </si>
  <si>
    <t>Brindar apoyo técnico y/o profesional en la formación de docente para el uso pedagógico de tecnologías de la información y las comunicaciones.</t>
  </si>
  <si>
    <t>0324 - 2.3.2.02.02.008.00.00.00.2301035.139.83132 - 20</t>
  </si>
  <si>
    <t>Director Gobierno Digital</t>
  </si>
  <si>
    <t>Aquisición de equipos tecnologícos para el fortalecimiento pedagógico a docentes en tecnologías de la información y las comunicaciones</t>
  </si>
  <si>
    <t>0324 - 2.3.2.01.01.003.03.02.00.2301035.139.45230 - 20</t>
  </si>
  <si>
    <t>Máquinas para el procesamiento automático de datos, que contengan una caja
o cobertura común, al menos una unidad central de proceso y una unidad de entrada y salida,
combinados o no</t>
  </si>
  <si>
    <t>0324 - 2.3.2.01.01.003.03.02.00.2301035.139.45230 - 88</t>
  </si>
  <si>
    <t>Superávit recurso ordinario</t>
  </si>
  <si>
    <t>Adquisición de servicios de transporte terrestre y/o logistico para llegar a las instituciones educativas rurales del Departamento del Quindío con apropiación tecnológica</t>
  </si>
  <si>
    <t>0324 - 2.3.2.02.02.006.00.00.00.2301035.139.66019 - 88</t>
  </si>
  <si>
    <t>Otros servicios de alquiler de vehículos de trasporte con operario n.c.p.</t>
  </si>
  <si>
    <t>Servicio de asistencia técnica para proyectos en Tecnologías de la Información y las Comunicaciones</t>
  </si>
  <si>
    <t>Municipios asistidos en diseño, implementación, ejecución y/ o liquidación  de proyectos</t>
  </si>
  <si>
    <t>Asistir técnicamente en el diseño, implementación y/o ejecución de proyectos de TI enlos diferentes municipios del Departamento del Quindío</t>
  </si>
  <si>
    <t>Brindar asistencia técnica y/o profesional en el diseño, formulación, implementación, ejecución y/o liquidación de proyectos TIC.</t>
  </si>
  <si>
    <t>0324 - 2.3.2.02.02.008.00.00.00.2301015.139.83132 - 20</t>
  </si>
  <si>
    <t>Servicio de educación informal en tecnologías de la información y las comunicaciones.</t>
  </si>
  <si>
    <t>Personas capacitadas en tecnologías de la información y las comunicaciones</t>
  </si>
  <si>
    <t>Capacitar y/o formar personas a través de programas TIC en diferentes sectores del departamento con énfasis en inclusión social y generacional.</t>
  </si>
  <si>
    <t>Bindar apoyo técnico y/o profesional para la capacitación de personas en tecnologías de la información y las comunicaciones.</t>
  </si>
  <si>
    <t>0324 - 2.3.2.02.02.008.00.00.00.2301030.139.83132 - 88</t>
  </si>
  <si>
    <t>0324 - 2.3.2.02.02.008.00.00.00.2301030.139.83132 - 20</t>
  </si>
  <si>
    <t xml:space="preserve">Anuar esfuerzos con instituciones públicas y/o privadas para el fortalecimiento de procesos de formación TI en el departamento del Quindio </t>
  </si>
  <si>
    <t>0324 - 2.3.2.02.02.009.00.00.00.2301030.139.92913 - 20</t>
  </si>
  <si>
    <t>Servicios de educación para la formación y el trabajo</t>
  </si>
  <si>
    <t xml:space="preserve"> Documentos de planeación</t>
  </si>
  <si>
    <t>Documentos de planeación elaborados</t>
  </si>
  <si>
    <t>Elaborar documentos de planeación con el fin de llevar acabo el desarrollo de aplicaciones, contenidos digitales y apropiación de las TIC.</t>
  </si>
  <si>
    <t>Brindar apoyo técnico y/o profesional en la elaboración de planes, estrategias, programas de tecnologías de la información y las comunicaciones.</t>
  </si>
  <si>
    <t>0324 - 2.3.2.02.02.008.00.00.00.2301004.139.83132 - 20</t>
  </si>
  <si>
    <t>Servicio de telecomunicaciones para el envío de alertas tempranas a la población.</t>
  </si>
  <si>
    <t xml:space="preserve">Disponibilidad del servicio  de telecomunicaciones para el envío de alertas tempranas a la población. </t>
  </si>
  <si>
    <t xml:space="preserve">Implementar plataforma de apoyo en el envío de alertas tempranas en salud,educación, secretaria Interior y Familia </t>
  </si>
  <si>
    <t xml:space="preserve">Brindar apoyo técnico y/o profesional en la implantación, seguimiento, sensibilización y puesta en funcionamiento de un sistema de alertas tempranas en el departamento del Quindio </t>
  </si>
  <si>
    <t>0324 - 2.3.2.02.02.008.00.00.00.2301042.139.83132 - 20</t>
  </si>
  <si>
    <t>Diseño y/o adquisición para el desarrollo de infraestructura tecnológica necesaria para la implementación de un sistema de alertas tempranas en el departamento del Quindio.</t>
  </si>
  <si>
    <t>0324 - 2.3.2.01.01.003.03.02.00.2301042.139.45230 - 20</t>
  </si>
  <si>
    <t>Fomento del desarrollo de aplicaciones, software y contenidos para impulsar la apropiación de las Tecnologías de la Información y las Comunicaciones (TIC) "Quindío paraiso empresarial TIC-Quindío TIC"</t>
  </si>
  <si>
    <t>Servicio de promoción de la industria de tecnologías de la información</t>
  </si>
  <si>
    <t xml:space="preserve">Eventos para  promoción  de productos y Servicio de la industria TI realizados </t>
  </si>
  <si>
    <t xml:space="preserve">Fortalecimiento del sector empresarial del departamento del Quindío </t>
  </si>
  <si>
    <t xml:space="preserve">Incrementar la Tasa de crecimiento de puntos de acceso a internet gratis,  en Índice Departamental de Competitividad y la Tasa de Desempleo  a través de la potencialización  del Sector Empresarial del departamento del Quindío con la  apropiación y uso de las tecnologías de la información y las comunicaciones  </t>
  </si>
  <si>
    <t>Apoyar en la creación de ferias o eventos de TI en el Departamento del Quindío.</t>
  </si>
  <si>
    <t>Brindar apoyo tecnico y/o profesional en el diseño y realización de evento o ferias tecnológicas para la organización de foros, talleres, eventos y/o actividades.</t>
  </si>
  <si>
    <t>0324 - 2.3.2.02.02.008.00.00.00.2302042.039.83132 - 20</t>
  </si>
  <si>
    <t>Logística operativa (alimentación, transporte, sonido, material públicitario, entre otros) para la organización de foros, talleres, eventos y/o actividades.</t>
  </si>
  <si>
    <t>0324 - 2.3.2.02.02.008.00.00.00.2302042.039.63399 - 20</t>
  </si>
  <si>
    <t>Otros servicios de suministro de comidas</t>
  </si>
  <si>
    <t>Servicio de asistencia técnica a empresas de la industria de Tecnologías de la Información para mejorar sus capacidades de comercialización e innovación</t>
  </si>
  <si>
    <t>Empresas beneficiadas con actividades de fortalecimiento  de la industria TI</t>
  </si>
  <si>
    <t>Apoyar en asesoría y/o asistencia técnica a las empresas relacionadas con la industriaTI en el Departamento del Quindío.</t>
  </si>
  <si>
    <t>Brindar asistencia tecnica y/o profesional en la aplicación de iniciativas para mejorar las capacidades de comercialización e innovación TI a las empresas del Departamento del Quindio</t>
  </si>
  <si>
    <t>0324 - 2.3.2.02.02.008.00.00.00.2302022.039.83132 - 20</t>
  </si>
  <si>
    <t>Adquisición de equipos y/o herramientas tecnologicas a empresas del Departamento del Quindio para el fortalecimiento de las capacidades de comercialización e innovación</t>
  </si>
  <si>
    <t>0324 - 2.3.2.01.01.003.03.02.00.2302022.039.45230 - 20</t>
  </si>
  <si>
    <t>Servicio de educación informal en Teletrabajo</t>
  </si>
  <si>
    <t xml:space="preserve">Personas y/o entidades (públicas y privadas) de la comunidad capacitadas en teletrabajo </t>
  </si>
  <si>
    <t>Capacitar personas y/o entidades (públicas y privadas) de la comunidad en la modalidad de teletrabajo a travésde las TIC.</t>
  </si>
  <si>
    <t>Brindar apoyo tecnico y/o profesional en la preparación informal del desarrollo de las actividades laborales a través de tecnologías de la información y la comunicación en el Departamento del Quindio</t>
  </si>
  <si>
    <t>0324 - 2.3.2.02.02.008.00.00.00.2302058.039.83132 - 20</t>
  </si>
  <si>
    <t>Adquisición de equipos tecnologicos para el fortalecimiento  entidades (píblicas y privadas) en el teletrabajo.</t>
  </si>
  <si>
    <t>0324 - 2.3.2.01.01.003.03.02.00.2302058.039.45230 - 20</t>
  </si>
  <si>
    <t>Servicio de asistencia técnica a emprendedores y empresas</t>
  </si>
  <si>
    <t>Emprendedores y empresas asistidas técnicamente</t>
  </si>
  <si>
    <t>Asistir técnicamente por medio de las TIC, a empresas y emprendedores en el Departamento del Quindío.</t>
  </si>
  <si>
    <t>Brindar asistencia técnica y/o profesional a emprendedores y/o empresas a través de las tecnologías de la información.</t>
  </si>
  <si>
    <t>0324 - 2.3.2.02.02.008.00.00.00.2302021.039.83132 - 20</t>
  </si>
  <si>
    <t>0324 - 2.3.2.02.02.008.00.00.00.2302021.039.83132 - 88</t>
  </si>
  <si>
    <t>superávit recurso ordinario</t>
  </si>
  <si>
    <t>Servicio de educación informal para aumentar la calidad y cantidad de talento humano para la industria TI</t>
  </si>
  <si>
    <t>Personas capacitadas en programas informales de Tecnologías de la Información</t>
  </si>
  <si>
    <t>Capacitar personas y empresas a través de educación informal en competencias de TIen el Departamento del Quindío.</t>
  </si>
  <si>
    <t>Brindar apoyo tecnico y/o profesional en la formación de personas con competencias TI en el Departamento del Quindio</t>
  </si>
  <si>
    <t>0324 - 2.3.2.02.02.008.00.00.00.2302068.039.83132 - 20</t>
  </si>
  <si>
    <t>LIDERAZGO, GOBERNABILIDAD Y TRANSPARENCIA</t>
  </si>
  <si>
    <t>Desarrollos digitales</t>
  </si>
  <si>
    <t>Productos digitales desarrollados</t>
  </si>
  <si>
    <t xml:space="preserve">Fortalecimiento de la estrategia de gobierno digital  en la Administración Departamental y  Entes Territoriales del departamento del  Quindío  </t>
  </si>
  <si>
    <t xml:space="preserve">Incrementar  Índice de Gobierno digital de la Administración departamental  y los Entes territoriales del Quindío generando condiciones de gobernanza, participación comunitaria y administraciones  eficientes </t>
  </si>
  <si>
    <t>Desarrollar productos digitales a través de las Tecnologías de la Información y las Comunicaciones en el Departamento del Quindío.</t>
  </si>
  <si>
    <t>Brindar apoyo técnico y/o profesional en la creación y/o desarrollo de productos digitales</t>
  </si>
  <si>
    <t>0324 - 2.3.2.02.02.008.00.00.00.2302003.141.83132 - 20</t>
  </si>
  <si>
    <t>Adquisiciòn  de productos digitales</t>
  </si>
  <si>
    <t>0324 - 2.3.2.02.01.004.00.00.00.2302003.141.47829 - 20</t>
  </si>
  <si>
    <t>Paquetes de software de otras aplicaciones</t>
  </si>
  <si>
    <t>0324 - 2.3.2.02.01.004.00.00.00.2302003.141.47829 - 88</t>
  </si>
  <si>
    <t>Servicio de educación informal para la implementación de la estrategia de gobierno digital</t>
  </si>
  <si>
    <t>Personas capacitadas para la implementación de la Estrategia de Gobierno digital</t>
  </si>
  <si>
    <t>Capacitar personas y/o profesionales con el fin de llevar a cabo la implementación de la estrategia de gobierno digital.</t>
  </si>
  <si>
    <t>Brindar asistencia técnica y/o profesional en la preparación informal para la implementación en la Estrategia de Gobierno digital</t>
  </si>
  <si>
    <t>0324 - 2.3.2.02.02.008.00.00.00.2302033.141.83132 - 20</t>
  </si>
  <si>
    <t>Servicio de educación informal en Gestión TI y en Seguridad y Privacidad de la Información</t>
  </si>
  <si>
    <t>Personas capacitadas en Gestión TI y en Seguridad y Privacidad de la Información</t>
  </si>
  <si>
    <t>Capacitar personas en gestión TI y seguridad y privacidad de la información.</t>
  </si>
  <si>
    <t xml:space="preserve">Brindar asistencia técnica y/o profesional en la preparación informal de gestión TI, seguridad y prvacidad de la información </t>
  </si>
  <si>
    <t>0324 - 2.3.2.02.02.008.00.00.00.2302066.141.83132 - 20</t>
  </si>
  <si>
    <t>Documentos de evaluación</t>
  </si>
  <si>
    <t>Documentos de evaluación de programas enfocados en generar competencias TIC</t>
  </si>
  <si>
    <t>Generar documentos de evaluación de programas enfocados a generar competencias TIC.</t>
  </si>
  <si>
    <t xml:space="preserve">Brindar apoyo técnico y/o profesional en la generación y planificación necesaria para la creación de competencias TIC en el Departamento del Quindio </t>
  </si>
  <si>
    <t>0324 - 2.3.2.02.02.008.00.00.00.2302004.141.83132 - 20</t>
  </si>
  <si>
    <t>Documentos metodológicos</t>
  </si>
  <si>
    <t>Documento metodológico del modelo de acompañamiento para la implementación de la Estrategia de Gobierno digital elaborado</t>
  </si>
  <si>
    <t>Crear documentos metodológicos que permita el acompañamiento a la implementación de la estrategia de gobierno digital.</t>
  </si>
  <si>
    <t xml:space="preserve">Brindar apoyo profesional al diseño y planificación de los documentos metodologicos del modelo de acompañamiento para la implementación de la Estrategia de Gobierno digital </t>
  </si>
  <si>
    <t>0324 - 2.3.2.02.02.008.00.00.00.2302007.141.83132 - 20</t>
  </si>
  <si>
    <t xml:space="preserve">Adquisición de equipos tecnologícos para el fortalecimiento e implementación de la Estrategia de Gobierno digital elaborado </t>
  </si>
  <si>
    <t>0324 - 2.3.2.01.01.003.03.02.00.2302007.141.45230 - 20</t>
  </si>
  <si>
    <t>Documentos de lineamientos técnicos</t>
  </si>
  <si>
    <t>Documentos de lineamientos técnicos elaborados</t>
  </si>
  <si>
    <t>Elaborar documentos técnicos con el fin de llevar acabo el desarrollo de aplicaciones, contenidos digitales y apropiación de las TIC en el Departamento del Quindío.</t>
  </si>
  <si>
    <t xml:space="preserve">Brindar apoyo técnico y/o profesional en la elaboración de lineamientos técnicos de la estrategia de gobierno digital del Depatamento del Quindio </t>
  </si>
  <si>
    <t>0324 - 2.3.2.02.02.008.00.00.00.2302083.141.83132 - 20</t>
  </si>
  <si>
    <t>PRODUCTIVIDAD Y COMPETITIVIDAD</t>
  </si>
  <si>
    <t>Ciencia, Tecnolgía e Innovación</t>
  </si>
  <si>
    <t xml:space="preserve">Desarrollo tecnológico e innovación para el crecimiento empresarial </t>
  </si>
  <si>
    <t>Servicio de apoyo para la transferencia de conocimiento y tecnología</t>
  </si>
  <si>
    <t>Nuevas tecnologías adoptadas</t>
  </si>
  <si>
    <t xml:space="preserve">Implementación de la transformación digital del sector empresarial en el Departamento del Quindío  </t>
  </si>
  <si>
    <t xml:space="preserve">Incrementar la tasa de crecimiento de empresas en el sector productivo transformadas digitalmente,  a través de  la apropiación de herramientas digitales, qué les  permitan ser competitivos en los diferentes sectores </t>
  </si>
  <si>
    <t>Realizar la transformación digital de las empresas de la región con la apropiación de herramientas, que permitan ser competitivos en los diferentes sectores del departamento</t>
  </si>
  <si>
    <t>Apoyo tecnico y/o profesional en el seguimiento y/o mantenimiento de productos digitales</t>
  </si>
  <si>
    <t>0324 - 2.3.2.02.02.008.00.00.00.3903005.140.83132 - 20</t>
  </si>
  <si>
    <t>Start up generadas</t>
  </si>
  <si>
    <t>Apoyo técnico, profesional y/o institucional en la creación de estrategias para la implementacion de Satart up</t>
  </si>
  <si>
    <t>0324 - 2.3.2.02.02.008.00.00.00.3903005.140.83132 - 88</t>
  </si>
  <si>
    <t>Conocimiento tecnológico adquirido</t>
  </si>
  <si>
    <t>Adquisición de equipos tecnologicos para el fortalecimiento en la transferencia del conocimiento tecnologico</t>
  </si>
  <si>
    <t>0324 - 2.3.2.01.01.003.03.02.00.3903005.140.45230 - 20</t>
  </si>
  <si>
    <t>Máquinas para el procesamiento automático de datos, que contengan una caja o cobertura común, al menos una unidad central de proceso y una unidad de entrada y salida, combinados o no</t>
  </si>
  <si>
    <t>Apoyo técnico, profesional y/o institucional de estrategias que permitan generar conocimiento tecnológico</t>
  </si>
  <si>
    <t>Generación de una cultura que valora y gestiona el conocimiento y la innovación.</t>
  </si>
  <si>
    <t>Servicios de comunicación con enfoque en ciencia tecnología y sociedad</t>
  </si>
  <si>
    <t>Juguetes, juegos o videojuegos para la comunicación de la ciencia, tecnología e innovación producidos</t>
  </si>
  <si>
    <t xml:space="preserve">Implementación  y  divulgación de la estrategia    "Quindío innovador y competitivo"   </t>
  </si>
  <si>
    <t>Incrementar  los  emprendimientos y/o empresas de base tecnológica a través de la implementación de una estrategia de  promoción de la  cultura  de la innovación  y gestión del  conocimiento</t>
  </si>
  <si>
    <t>Implementar un ecosistema empresarial TIC que fortalezca la industria y venta de servicios de base tecnológica en el Departamento del Quindío.</t>
  </si>
  <si>
    <t xml:space="preserve">Brindar apoyo técnico y/o profesional en la elaboración, construcción y/o sensibilización de servicios con base tecnológico en el Departamento del Quindio </t>
  </si>
  <si>
    <t>0324 - 2.3.2.02.02.008.00.00.00.3904018.040.83132 - 20</t>
  </si>
  <si>
    <t>Adquisición de materiales didacticos de robotica</t>
  </si>
  <si>
    <t>0324 - 2.3.2.01.01.003.04.06.00.3904018.040.88759 - 20</t>
  </si>
  <si>
    <t>Servicios de fabricación de otros equipos eléctricos</t>
  </si>
  <si>
    <t>0324 - 2.3.2.01.01.003.04.06.00.3904018.040.88759 - 88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</si>
</sst>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6" formatCode="&quot;$&quot;\ #,##0"/>
    <numFmt numFmtId="167" formatCode="_(* #,##0.00_);_(* \(#,##0.00\);_(* &quot;-&quot;??_);_(@_)"/>
    <numFmt numFmtId="168" formatCode="_-[$$-409]* #,##0.00_ ;_-[$$-409]* \-#,##0.00\ ;_-[$$-409]* &quot;-&quot;??_ ;_-@_ "/>
    <numFmt numFmtId="170" formatCode="0.0%"/>
    <numFmt numFmtId="173" formatCode="_(* #,##0_);_(* \(#,##0\);_(* &quot;-&quot;_);_(@_)"/>
    <numFmt numFmtId="177" formatCode="_([$$-240A]\ * #,##0.00_);_([$$-240A]\ * \(#,##0.00\);_([$$-240A]\ * &quot;-&quot;??_);_(@_)"/>
    <numFmt numFmtId="182" formatCode="_ [$€-2]\ * #,##0.00_ ;_ [$€-2]\ * \-#,##0.00_ ;_ [$€-2]\ * &quot;-&quot;??_ "/>
    <numFmt numFmtId="184" formatCode="_(&quot;$&quot;\ * #,##0_);_(&quot;$&quot;\ * \(#,##0\);_(&quot;$&quot;\ 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6F6F6E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DADADA"/>
        <bgColor rgb="FFDADADA"/>
      </patternFill>
    </fill>
    <fill>
      <patternFill patternType="solid">
        <fgColor rgb="FFBDD7EE"/>
        <bgColor rgb="FFBDD7EE"/>
      </patternFill>
    </fill>
    <fill>
      <patternFill patternType="solid">
        <fgColor rgb="FFECECE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</borders>
  <cellStyleXfs count="27">
    <xf numFmtId="0" fontId="0" fillId="0" borderId="0"/>
    <xf numFmtId="0" fontId="5" fillId="0" borderId="0"/>
    <xf numFmtId="0" fontId="1" fillId="0" borderId="0"/>
    <xf numFmtId="0" fontId="5" fillId="0" borderId="0"/>
    <xf numFmtId="41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77" fontId="8" fillId="6" borderId="17">
      <alignment horizontal="center" vertical="center" wrapText="1"/>
    </xf>
    <xf numFmtId="0" fontId="8" fillId="6" borderId="17">
      <alignment horizontal="center" vertical="center" wrapText="1"/>
    </xf>
    <xf numFmtId="0" fontId="6" fillId="0" borderId="0"/>
    <xf numFmtId="0" fontId="1" fillId="0" borderId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82" fontId="1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0" fontId="10" fillId="0" borderId="0"/>
    <xf numFmtId="9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</cellStyleXfs>
  <cellXfs count="96">
    <xf numFmtId="0" fontId="0" fillId="0" borderId="0" xfId="0"/>
    <xf numFmtId="0" fontId="2" fillId="0" borderId="7" xfId="3" applyFont="1" applyBorder="1" applyAlignment="1" applyProtection="1">
      <alignment horizontal="center" vertical="center"/>
      <protection locked="0"/>
    </xf>
    <xf numFmtId="0" fontId="2" fillId="0" borderId="8" xfId="3" applyFont="1" applyBorder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horizontal="center" vertical="center"/>
      <protection locked="0"/>
    </xf>
    <xf numFmtId="0" fontId="3" fillId="0" borderId="0" xfId="3" applyFont="1" applyProtection="1">
      <protection locked="0"/>
    </xf>
    <xf numFmtId="0" fontId="4" fillId="0" borderId="7" xfId="3" applyFont="1" applyBorder="1" applyAlignment="1">
      <alignment horizontal="center"/>
    </xf>
    <xf numFmtId="14" fontId="4" fillId="0" borderId="7" xfId="3" applyNumberFormat="1" applyFont="1" applyBorder="1" applyAlignment="1">
      <alignment horizontal="center" wrapText="1"/>
    </xf>
    <xf numFmtId="3" fontId="4" fillId="0" borderId="6" xfId="3" applyNumberFormat="1" applyFont="1" applyBorder="1" applyAlignment="1" applyProtection="1">
      <alignment horizontal="center" vertical="center" wrapText="1"/>
      <protection locked="0"/>
    </xf>
    <xf numFmtId="0" fontId="6" fillId="0" borderId="11" xfId="3" applyFont="1" applyBorder="1" applyProtection="1">
      <protection locked="0"/>
    </xf>
    <xf numFmtId="1" fontId="2" fillId="0" borderId="0" xfId="3" applyNumberFormat="1" applyFont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9" fontId="2" fillId="0" borderId="0" xfId="3" applyNumberFormat="1" applyFont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2" fillId="0" borderId="5" xfId="3" applyFont="1" applyBorder="1" applyAlignment="1" applyProtection="1">
      <alignment horizontal="center" vertical="center"/>
      <protection locked="0"/>
    </xf>
    <xf numFmtId="1" fontId="2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2" fillId="4" borderId="7" xfId="3" applyFont="1" applyFill="1" applyBorder="1" applyAlignment="1" applyProtection="1">
      <alignment horizontal="center" vertical="center" wrapText="1"/>
      <protection locked="0"/>
    </xf>
    <xf numFmtId="2" fontId="4" fillId="4" borderId="7" xfId="3" applyNumberFormat="1" applyFont="1" applyFill="1" applyBorder="1" applyAlignment="1" applyProtection="1">
      <alignment horizontal="center" vertical="center" wrapText="1"/>
      <protection locked="0"/>
    </xf>
    <xf numFmtId="9" fontId="2" fillId="4" borderId="7" xfId="3" applyNumberFormat="1" applyFont="1" applyFill="1" applyBorder="1" applyAlignment="1" applyProtection="1">
      <alignment horizontal="center" vertical="center" wrapText="1"/>
      <protection locked="0"/>
    </xf>
    <xf numFmtId="166" fontId="2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2" fillId="4" borderId="7" xfId="3" applyFont="1" applyFill="1" applyBorder="1" applyAlignment="1" applyProtection="1">
      <alignment horizontal="center" vertical="center" textRotation="90" wrapText="1"/>
      <protection locked="0"/>
    </xf>
    <xf numFmtId="49" fontId="2" fillId="4" borderId="7" xfId="3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7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justify" vertical="center" wrapText="1"/>
    </xf>
    <xf numFmtId="1" fontId="6" fillId="0" borderId="7" xfId="3" applyNumberFormat="1" applyFont="1" applyBorder="1" applyAlignment="1">
      <alignment horizontal="center" vertical="center" wrapText="1"/>
    </xf>
    <xf numFmtId="9" fontId="6" fillId="0" borderId="7" xfId="3" applyNumberFormat="1" applyFont="1" applyBorder="1" applyAlignment="1">
      <alignment horizontal="center" vertical="center" wrapText="1"/>
    </xf>
    <xf numFmtId="41" fontId="6" fillId="0" borderId="7" xfId="4" applyFont="1" applyFill="1" applyBorder="1" applyAlignment="1">
      <alignment horizontal="center" vertical="center" wrapText="1"/>
    </xf>
    <xf numFmtId="3" fontId="6" fillId="0" borderId="7" xfId="3" applyNumberFormat="1" applyFont="1" applyBorder="1" applyAlignment="1" applyProtection="1">
      <alignment horizontal="justify" vertical="center" wrapText="1"/>
      <protection locked="0"/>
    </xf>
    <xf numFmtId="3" fontId="6" fillId="0" borderId="7" xfId="3" applyNumberFormat="1" applyFont="1" applyBorder="1" applyAlignment="1">
      <alignment horizontal="center" vertical="center"/>
    </xf>
    <xf numFmtId="14" fontId="6" fillId="0" borderId="7" xfId="3" applyNumberFormat="1" applyFont="1" applyBorder="1" applyAlignment="1">
      <alignment horizontal="center" vertical="center" wrapText="1"/>
    </xf>
    <xf numFmtId="3" fontId="3" fillId="0" borderId="7" xfId="3" applyNumberFormat="1" applyFont="1" applyBorder="1" applyAlignment="1">
      <alignment horizontal="justify" vertical="center" wrapText="1"/>
    </xf>
    <xf numFmtId="0" fontId="3" fillId="0" borderId="0" xfId="3" applyFont="1" applyAlignment="1" applyProtection="1">
      <alignment horizontal="center" vertical="center"/>
      <protection locked="0"/>
    </xf>
    <xf numFmtId="0" fontId="6" fillId="0" borderId="7" xfId="3" applyFont="1" applyBorder="1" applyAlignment="1">
      <alignment horizontal="center" vertical="center"/>
    </xf>
    <xf numFmtId="0" fontId="6" fillId="0" borderId="7" xfId="3" applyFont="1" applyBorder="1" applyAlignment="1" applyProtection="1">
      <alignment horizontal="justify" vertical="center" wrapText="1"/>
      <protection locked="0"/>
    </xf>
    <xf numFmtId="3" fontId="6" fillId="0" borderId="7" xfId="3" applyNumberFormat="1" applyFont="1" applyBorder="1" applyAlignment="1">
      <alignment horizontal="center" vertical="center" wrapText="1"/>
    </xf>
    <xf numFmtId="1" fontId="6" fillId="0" borderId="7" xfId="3" applyNumberFormat="1" applyFont="1" applyBorder="1" applyAlignment="1">
      <alignment horizontal="justify" vertical="center" wrapText="1"/>
    </xf>
    <xf numFmtId="0" fontId="3" fillId="0" borderId="0" xfId="3" applyFont="1" applyAlignment="1" applyProtection="1">
      <alignment vertical="center"/>
      <protection locked="0"/>
    </xf>
    <xf numFmtId="41" fontId="6" fillId="0" borderId="7" xfId="4" applyFont="1" applyFill="1" applyBorder="1" applyAlignment="1">
      <alignment horizontal="center" vertical="center"/>
    </xf>
    <xf numFmtId="170" fontId="6" fillId="0" borderId="7" xfId="3" applyNumberFormat="1" applyFont="1" applyBorder="1" applyAlignment="1">
      <alignment horizontal="center" vertical="center" wrapText="1"/>
    </xf>
    <xf numFmtId="14" fontId="3" fillId="0" borderId="7" xfId="3" applyNumberFormat="1" applyFont="1" applyBorder="1" applyAlignment="1">
      <alignment horizontal="justify" vertical="center" wrapText="1"/>
    </xf>
    <xf numFmtId="0" fontId="3" fillId="0" borderId="0" xfId="3" applyFont="1" applyAlignment="1" applyProtection="1">
      <alignment horizontal="center" vertical="center" wrapText="1"/>
      <protection locked="0"/>
    </xf>
    <xf numFmtId="9" fontId="6" fillId="0" borderId="7" xfId="3" applyNumberFormat="1" applyFont="1" applyBorder="1" applyAlignment="1">
      <alignment horizontal="center" vertical="center"/>
    </xf>
    <xf numFmtId="14" fontId="6" fillId="0" borderId="7" xfId="3" applyNumberFormat="1" applyFont="1" applyBorder="1" applyAlignment="1">
      <alignment horizontal="center" vertical="center"/>
    </xf>
    <xf numFmtId="0" fontId="3" fillId="0" borderId="7" xfId="3" applyFont="1" applyBorder="1" applyAlignment="1">
      <alignment horizontal="justify" vertical="center" wrapText="1"/>
    </xf>
    <xf numFmtId="41" fontId="6" fillId="0" borderId="8" xfId="4" applyFont="1" applyFill="1" applyBorder="1" applyAlignment="1">
      <alignment horizontal="center" vertical="center" wrapText="1"/>
    </xf>
    <xf numFmtId="0" fontId="6" fillId="0" borderId="8" xfId="3" applyFont="1" applyBorder="1" applyAlignment="1" applyProtection="1">
      <alignment horizontal="justify" vertical="center" wrapText="1"/>
      <protection locked="0"/>
    </xf>
    <xf numFmtId="1" fontId="6" fillId="0" borderId="8" xfId="3" applyNumberFormat="1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3" fontId="6" fillId="0" borderId="14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justify" vertical="center" wrapText="1"/>
    </xf>
    <xf numFmtId="41" fontId="6" fillId="0" borderId="7" xfId="4" applyFont="1" applyFill="1" applyBorder="1" applyAlignment="1" applyProtection="1">
      <alignment horizontal="center" vertical="center"/>
      <protection locked="0"/>
    </xf>
    <xf numFmtId="0" fontId="6" fillId="0" borderId="7" xfId="3" applyFont="1" applyBorder="1" applyAlignment="1" applyProtection="1">
      <alignment horizontal="center" vertical="center"/>
      <protection locked="0"/>
    </xf>
    <xf numFmtId="0" fontId="6" fillId="0" borderId="7" xfId="3" applyFont="1" applyBorder="1" applyAlignment="1" applyProtection="1">
      <alignment horizontal="center" vertical="center" wrapText="1"/>
      <protection locked="0"/>
    </xf>
    <xf numFmtId="1" fontId="3" fillId="5" borderId="7" xfId="3" applyNumberFormat="1" applyFont="1" applyFill="1" applyBorder="1" applyAlignment="1" applyProtection="1">
      <alignment horizontal="center" vertical="center"/>
      <protection locked="0"/>
    </xf>
    <xf numFmtId="0" fontId="3" fillId="5" borderId="7" xfId="3" applyFont="1" applyFill="1" applyBorder="1" applyAlignment="1" applyProtection="1">
      <alignment horizontal="center" vertical="center"/>
      <protection locked="0"/>
    </xf>
    <xf numFmtId="9" fontId="3" fillId="5" borderId="7" xfId="3" applyNumberFormat="1" applyFont="1" applyFill="1" applyBorder="1" applyAlignment="1" applyProtection="1">
      <alignment horizontal="center" vertical="center"/>
      <protection locked="0"/>
    </xf>
    <xf numFmtId="0" fontId="3" fillId="5" borderId="7" xfId="3" applyFont="1" applyFill="1" applyBorder="1" applyAlignment="1" applyProtection="1">
      <alignment horizontal="center" vertical="center" wrapText="1"/>
      <protection locked="0"/>
    </xf>
    <xf numFmtId="0" fontId="2" fillId="5" borderId="7" xfId="3" applyFont="1" applyFill="1" applyBorder="1" applyAlignment="1" applyProtection="1">
      <alignment horizontal="center" vertical="center"/>
      <protection locked="0"/>
    </xf>
    <xf numFmtId="41" fontId="2" fillId="5" borderId="6" xfId="4" applyFont="1" applyFill="1" applyBorder="1" applyAlignment="1" applyProtection="1">
      <alignment horizontal="center" vertical="center"/>
      <protection locked="0"/>
    </xf>
    <xf numFmtId="168" fontId="2" fillId="5" borderId="6" xfId="3" applyNumberFormat="1" applyFont="1" applyFill="1" applyBorder="1" applyAlignment="1" applyProtection="1">
      <alignment horizontal="center" vertical="center"/>
      <protection locked="0"/>
    </xf>
    <xf numFmtId="168" fontId="2" fillId="5" borderId="6" xfId="3" applyNumberFormat="1" applyFont="1" applyFill="1" applyBorder="1" applyAlignment="1" applyProtection="1">
      <alignment horizontal="center" vertical="center" wrapText="1"/>
      <protection locked="0"/>
    </xf>
    <xf numFmtId="1" fontId="3" fillId="5" borderId="6" xfId="3" applyNumberFormat="1" applyFont="1" applyFill="1" applyBorder="1" applyAlignment="1" applyProtection="1">
      <alignment horizontal="center" vertical="center"/>
      <protection locked="0"/>
    </xf>
    <xf numFmtId="0" fontId="3" fillId="5" borderId="6" xfId="3" applyFont="1" applyFill="1" applyBorder="1" applyAlignment="1" applyProtection="1">
      <alignment horizontal="center" vertical="center"/>
      <protection locked="0"/>
    </xf>
    <xf numFmtId="14" fontId="3" fillId="5" borderId="7" xfId="3" applyNumberFormat="1" applyFont="1" applyFill="1" applyBorder="1" applyAlignment="1" applyProtection="1">
      <alignment horizontal="center" vertical="center"/>
      <protection locked="0"/>
    </xf>
    <xf numFmtId="1" fontId="3" fillId="0" borderId="0" xfId="3" applyNumberFormat="1" applyFont="1" applyAlignment="1" applyProtection="1">
      <alignment horizontal="center" vertical="center"/>
      <protection locked="0"/>
    </xf>
    <xf numFmtId="1" fontId="3" fillId="2" borderId="0" xfId="3" applyNumberFormat="1" applyFont="1" applyFill="1" applyAlignment="1" applyProtection="1">
      <alignment horizontal="center" vertical="center"/>
      <protection locked="0"/>
    </xf>
    <xf numFmtId="9" fontId="3" fillId="2" borderId="0" xfId="3" applyNumberFormat="1" applyFont="1" applyFill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horizontal="center" vertical="center" wrapText="1"/>
      <protection locked="0"/>
    </xf>
    <xf numFmtId="166" fontId="3" fillId="2" borderId="0" xfId="3" applyNumberFormat="1" applyFont="1" applyFill="1" applyAlignment="1" applyProtection="1">
      <alignment horizontal="center" vertical="center"/>
      <protection locked="0"/>
    </xf>
    <xf numFmtId="14" fontId="3" fillId="0" borderId="0" xfId="3" applyNumberFormat="1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wrapText="1"/>
      <protection locked="0"/>
    </xf>
    <xf numFmtId="1" fontId="3" fillId="0" borderId="0" xfId="3" applyNumberFormat="1" applyFont="1" applyProtection="1">
      <protection locked="0"/>
    </xf>
    <xf numFmtId="0" fontId="6" fillId="0" borderId="7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2" fillId="0" borderId="0" xfId="3" applyFont="1" applyAlignment="1" applyProtection="1">
      <alignment horizontal="center" vertical="center"/>
      <protection locked="0"/>
    </xf>
    <xf numFmtId="0" fontId="3" fillId="0" borderId="0" xfId="3" applyFont="1" applyProtection="1">
      <protection locked="0"/>
    </xf>
    <xf numFmtId="0" fontId="6" fillId="0" borderId="5" xfId="3" applyFont="1" applyBorder="1" applyProtection="1">
      <protection locked="0"/>
    </xf>
    <xf numFmtId="0" fontId="6" fillId="0" borderId="9" xfId="3" applyFont="1" applyBorder="1" applyProtection="1">
      <protection locked="0"/>
    </xf>
    <xf numFmtId="0" fontId="6" fillId="0" borderId="10" xfId="3" applyFont="1" applyBorder="1" applyProtection="1">
      <protection locked="0"/>
    </xf>
    <xf numFmtId="0" fontId="2" fillId="0" borderId="11" xfId="3" applyFont="1" applyBorder="1" applyAlignment="1" applyProtection="1">
      <alignment horizontal="center" vertical="center"/>
      <protection locked="0"/>
    </xf>
    <xf numFmtId="0" fontId="6" fillId="0" borderId="11" xfId="3" applyFont="1" applyBorder="1" applyProtection="1">
      <protection locked="0"/>
    </xf>
    <xf numFmtId="0" fontId="2" fillId="0" borderId="12" xfId="3" applyFont="1" applyBorder="1" applyAlignment="1" applyProtection="1">
      <alignment horizontal="center" vertical="center"/>
      <protection locked="0"/>
    </xf>
    <xf numFmtId="0" fontId="6" fillId="0" borderId="13" xfId="3" applyFont="1" applyBorder="1" applyProtection="1">
      <protection locked="0"/>
    </xf>
    <xf numFmtId="0" fontId="6" fillId="0" borderId="14" xfId="3" applyFont="1" applyBorder="1" applyProtection="1"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6" fillId="0" borderId="0" xfId="3" applyFont="1" applyProtection="1">
      <protection locked="0"/>
    </xf>
    <xf numFmtId="1" fontId="2" fillId="3" borderId="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3" applyFont="1" applyBorder="1" applyAlignment="1" applyProtection="1">
      <alignment horizontal="center" vertical="center"/>
      <protection locked="0"/>
    </xf>
    <xf numFmtId="0" fontId="2" fillId="3" borderId="7" xfId="3" applyFont="1" applyFill="1" applyBorder="1" applyAlignment="1" applyProtection="1">
      <alignment horizontal="center" vertical="center"/>
      <protection locked="0"/>
    </xf>
    <xf numFmtId="0" fontId="2" fillId="3" borderId="7" xfId="3" applyFont="1" applyFill="1" applyBorder="1" applyAlignment="1" applyProtection="1">
      <alignment horizontal="center" vertical="center" textRotation="90" wrapText="1"/>
      <protection locked="0"/>
    </xf>
    <xf numFmtId="0" fontId="4" fillId="3" borderId="15" xfId="3" applyFont="1" applyFill="1" applyBorder="1" applyAlignment="1">
      <alignment horizontal="center" vertical="center" wrapText="1"/>
    </xf>
    <xf numFmtId="0" fontId="4" fillId="3" borderId="16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3" fontId="2" fillId="3" borderId="7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3" applyFont="1" applyFill="1" applyBorder="1" applyAlignment="1" applyProtection="1">
      <alignment horizontal="center" vertical="center" wrapText="1"/>
      <protection locked="0"/>
    </xf>
  </cellXfs>
  <cellStyles count="27">
    <cellStyle name="KPT04" xfId="8" xr:uid="{00000000-0005-0000-0000-000000000000}"/>
    <cellStyle name="KPT04 2" xfId="9" xr:uid="{00000000-0005-0000-0000-000001000000}"/>
    <cellStyle name="Millares [0] 2" xfId="4" xr:uid="{00000000-0005-0000-0000-000004000000}"/>
    <cellStyle name="Millares [0] 2 2" xfId="26" xr:uid="{00000000-0005-0000-0000-000005000000}"/>
    <cellStyle name="Millares [0] 3" xfId="6" xr:uid="{00000000-0005-0000-0000-000006000000}"/>
    <cellStyle name="Millares [0] 5" xfId="21" xr:uid="{00000000-0005-0000-0000-000007000000}"/>
    <cellStyle name="Millares 2" xfId="5" xr:uid="{00000000-0005-0000-0000-000008000000}"/>
    <cellStyle name="Millares 2 2" xfId="12" xr:uid="{00000000-0005-0000-0000-000009000000}"/>
    <cellStyle name="Millares 2 2 4" xfId="15" xr:uid="{00000000-0005-0000-0000-00000A000000}"/>
    <cellStyle name="Millares 8" xfId="16" xr:uid="{00000000-0005-0000-0000-00000B000000}"/>
    <cellStyle name="Moneda [0] 2" xfId="24" xr:uid="{00000000-0005-0000-0000-00000E000000}"/>
    <cellStyle name="Moneda 2" xfId="17" xr:uid="{00000000-0005-0000-0000-00000F000000}"/>
    <cellStyle name="Normal" xfId="0" builtinId="0"/>
    <cellStyle name="Normal 2" xfId="11" xr:uid="{00000000-0005-0000-0000-000011000000}"/>
    <cellStyle name="Normal 2 3" xfId="14" xr:uid="{00000000-0005-0000-0000-000012000000}"/>
    <cellStyle name="Normal 20" xfId="2" xr:uid="{00000000-0005-0000-0000-000013000000}"/>
    <cellStyle name="Normal 22" xfId="7" xr:uid="{00000000-0005-0000-0000-000014000000}"/>
    <cellStyle name="Normal 3" xfId="10" xr:uid="{00000000-0005-0000-0000-000015000000}"/>
    <cellStyle name="Normal 3 2" xfId="20" xr:uid="{00000000-0005-0000-0000-000016000000}"/>
    <cellStyle name="Normal 4" xfId="3" xr:uid="{00000000-0005-0000-0000-000017000000}"/>
    <cellStyle name="Normal 5" xfId="18" xr:uid="{00000000-0005-0000-0000-000018000000}"/>
    <cellStyle name="Normal 6" xfId="25" xr:uid="{00000000-0005-0000-0000-000019000000}"/>
    <cellStyle name="Normal 87" xfId="19" xr:uid="{00000000-0005-0000-0000-00001A000000}"/>
    <cellStyle name="Normal 90 2" xfId="1" xr:uid="{00000000-0005-0000-0000-00001B000000}"/>
    <cellStyle name="Normal 95 2" xfId="22" xr:uid="{00000000-0005-0000-0000-00001C000000}"/>
    <cellStyle name="Porcentaje 2 2" xfId="13" xr:uid="{00000000-0005-0000-0000-00001E000000}"/>
    <cellStyle name="Porcentaje 2 4" xfId="23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159545</xdr:colOff>
      <xdr:row>0</xdr:row>
      <xdr:rowOff>59531</xdr:rowOff>
    </xdr:from>
    <xdr:ext cx="709612" cy="809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545" y="59531"/>
          <a:ext cx="709612" cy="809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499984740745262"/>
  </sheetPr>
  <dimension ref="A1:BO1007"/>
  <sheetViews>
    <sheetView showGridLines="0" tabSelected="1" zoomScale="80" zoomScaleNormal="80" workbookViewId="0">
      <selection activeCell="P11" sqref="P11"/>
    </sheetView>
  </sheetViews>
  <sheetFormatPr baseColWidth="10" defaultColWidth="14.42578125" defaultRowHeight="15" customHeight="1" x14ac:dyDescent="0.2"/>
  <cols>
    <col min="1" max="1" width="11.28515625" style="4" customWidth="1"/>
    <col min="2" max="2" width="21.42578125" style="4" customWidth="1"/>
    <col min="3" max="3" width="14" style="4" customWidth="1"/>
    <col min="4" max="4" width="24.28515625" style="4" customWidth="1"/>
    <col min="5" max="5" width="13.85546875" style="4" customWidth="1"/>
    <col min="6" max="6" width="42" style="4" customWidth="1"/>
    <col min="7" max="7" width="15.28515625" style="4" customWidth="1"/>
    <col min="8" max="8" width="28" style="4" customWidth="1"/>
    <col min="9" max="9" width="22.140625" style="4" customWidth="1"/>
    <col min="10" max="10" width="25.85546875" style="4" customWidth="1"/>
    <col min="11" max="11" width="14" style="4" customWidth="1"/>
    <col min="12" max="12" width="27.85546875" style="4" customWidth="1"/>
    <col min="13" max="13" width="19.7109375" style="4" customWidth="1"/>
    <col min="14" max="14" width="30.42578125" style="4" customWidth="1"/>
    <col min="15" max="15" width="15.85546875" style="4" customWidth="1"/>
    <col min="16" max="16" width="15.42578125" style="4" customWidth="1"/>
    <col min="17" max="17" width="16.85546875" style="4" customWidth="1"/>
    <col min="18" max="18" width="20.42578125" style="70" customWidth="1"/>
    <col min="19" max="19" width="27.140625" style="4" customWidth="1"/>
    <col min="20" max="20" width="14.140625" style="4" customWidth="1"/>
    <col min="21" max="21" width="56.7109375" style="4" customWidth="1"/>
    <col min="22" max="22" width="44.28515625" style="4" customWidth="1"/>
    <col min="23" max="23" width="62.42578125" style="4" customWidth="1"/>
    <col min="24" max="24" width="27.140625" style="4" customWidth="1"/>
    <col min="25" max="25" width="52.42578125" style="4" customWidth="1"/>
    <col min="26" max="26" width="42.140625" style="69" customWidth="1"/>
    <col min="27" max="27" width="11.85546875" style="4" customWidth="1"/>
    <col min="28" max="28" width="14.42578125" style="4" customWidth="1"/>
    <col min="29" max="44" width="12" style="4" customWidth="1"/>
    <col min="45" max="45" width="17.85546875" style="4" customWidth="1"/>
    <col min="46" max="46" width="18.85546875" style="4" customWidth="1"/>
    <col min="47" max="47" width="27.7109375" style="4" customWidth="1"/>
    <col min="48" max="67" width="11.42578125" style="4" customWidth="1"/>
    <col min="68" max="16384" width="14.42578125" style="4"/>
  </cols>
  <sheetData>
    <row r="1" spans="1:67" ht="16.5" customHeight="1" x14ac:dyDescent="0.2">
      <c r="A1" s="74" t="s">
        <v>53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6"/>
      <c r="AT1" s="1" t="s">
        <v>0</v>
      </c>
      <c r="AU1" s="2" t="s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1:67" ht="16.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6"/>
      <c r="AT2" s="1" t="s">
        <v>2</v>
      </c>
      <c r="AU2" s="5">
        <v>11</v>
      </c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spans="1:67" ht="16.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6"/>
      <c r="AT3" s="1" t="s">
        <v>3</v>
      </c>
      <c r="AU3" s="6">
        <v>44714</v>
      </c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spans="1:67" ht="24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8"/>
      <c r="AT4" s="1" t="s">
        <v>4</v>
      </c>
      <c r="AU4" s="7" t="s">
        <v>5</v>
      </c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spans="1:67" ht="16.5" customHeight="1" x14ac:dyDescent="0.2">
      <c r="A5" s="79" t="s">
        <v>54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"/>
      <c r="Q5" s="8"/>
      <c r="R5" s="81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1:67" ht="16.5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R6" s="9"/>
      <c r="S6" s="10"/>
      <c r="T6" s="11"/>
      <c r="U6" s="10"/>
      <c r="V6" s="12"/>
      <c r="W6" s="10"/>
      <c r="X6" s="10"/>
      <c r="Y6" s="10"/>
      <c r="Z6" s="12"/>
      <c r="AA6" s="10"/>
      <c r="AB6" s="10"/>
      <c r="AC6" s="84" t="s">
        <v>11</v>
      </c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76"/>
      <c r="AR6" s="10"/>
      <c r="AS6" s="10"/>
      <c r="AT6" s="10"/>
      <c r="AU6" s="1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67" ht="21" customHeight="1" x14ac:dyDescent="0.2">
      <c r="A7" s="86" t="s">
        <v>6</v>
      </c>
      <c r="B7" s="87"/>
      <c r="C7" s="86" t="s">
        <v>7</v>
      </c>
      <c r="D7" s="87"/>
      <c r="E7" s="86" t="s">
        <v>8</v>
      </c>
      <c r="F7" s="87"/>
      <c r="G7" s="86" t="s">
        <v>9</v>
      </c>
      <c r="H7" s="87"/>
      <c r="I7" s="87"/>
      <c r="J7" s="87"/>
      <c r="K7" s="86" t="s">
        <v>10</v>
      </c>
      <c r="L7" s="87"/>
      <c r="M7" s="87"/>
      <c r="N7" s="87"/>
      <c r="O7" s="88" t="s">
        <v>55</v>
      </c>
      <c r="P7" s="88"/>
      <c r="Q7" s="88"/>
      <c r="R7" s="87"/>
      <c r="S7" s="87"/>
      <c r="T7" s="87"/>
      <c r="U7" s="87"/>
      <c r="V7" s="87"/>
      <c r="W7" s="87"/>
      <c r="X7" s="87"/>
      <c r="Y7" s="88"/>
      <c r="Z7" s="88"/>
      <c r="AA7" s="94" t="s">
        <v>15</v>
      </c>
      <c r="AB7" s="87"/>
      <c r="AC7" s="94" t="s">
        <v>16</v>
      </c>
      <c r="AD7" s="87"/>
      <c r="AE7" s="95" t="s">
        <v>17</v>
      </c>
      <c r="AF7" s="87"/>
      <c r="AG7" s="87"/>
      <c r="AH7" s="87"/>
      <c r="AI7" s="88" t="s">
        <v>18</v>
      </c>
      <c r="AJ7" s="87"/>
      <c r="AK7" s="87"/>
      <c r="AL7" s="87"/>
      <c r="AM7" s="87"/>
      <c r="AN7" s="87"/>
      <c r="AO7" s="95" t="s">
        <v>19</v>
      </c>
      <c r="AP7" s="87"/>
      <c r="AQ7" s="87"/>
      <c r="AR7" s="89" t="s">
        <v>20</v>
      </c>
      <c r="AS7" s="90" t="s">
        <v>12</v>
      </c>
      <c r="AT7" s="92" t="s">
        <v>13</v>
      </c>
      <c r="AU7" s="92" t="s">
        <v>14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spans="1:67" ht="85.5" customHeight="1" x14ac:dyDescent="0.2">
      <c r="A8" s="14" t="s">
        <v>21</v>
      </c>
      <c r="B8" s="15" t="s">
        <v>22</v>
      </c>
      <c r="C8" s="14" t="s">
        <v>21</v>
      </c>
      <c r="D8" s="15" t="s">
        <v>22</v>
      </c>
      <c r="E8" s="15" t="s">
        <v>21</v>
      </c>
      <c r="F8" s="15" t="s">
        <v>22</v>
      </c>
      <c r="G8" s="15" t="s">
        <v>23</v>
      </c>
      <c r="H8" s="15" t="s">
        <v>24</v>
      </c>
      <c r="I8" s="15" t="s">
        <v>25</v>
      </c>
      <c r="J8" s="15" t="s">
        <v>26</v>
      </c>
      <c r="K8" s="15" t="s">
        <v>23</v>
      </c>
      <c r="L8" s="15" t="s">
        <v>27</v>
      </c>
      <c r="M8" s="15" t="s">
        <v>56</v>
      </c>
      <c r="N8" s="15" t="s">
        <v>28</v>
      </c>
      <c r="O8" s="15" t="s">
        <v>57</v>
      </c>
      <c r="P8" s="15" t="s">
        <v>58</v>
      </c>
      <c r="Q8" s="16" t="s">
        <v>59</v>
      </c>
      <c r="R8" s="14" t="s">
        <v>29</v>
      </c>
      <c r="S8" s="15" t="s">
        <v>30</v>
      </c>
      <c r="T8" s="17" t="s">
        <v>31</v>
      </c>
      <c r="U8" s="15" t="s">
        <v>32</v>
      </c>
      <c r="V8" s="15" t="s">
        <v>33</v>
      </c>
      <c r="W8" s="15" t="s">
        <v>34</v>
      </c>
      <c r="X8" s="18" t="s">
        <v>35</v>
      </c>
      <c r="Y8" s="18" t="s">
        <v>36</v>
      </c>
      <c r="Z8" s="18" t="s">
        <v>60</v>
      </c>
      <c r="AA8" s="14" t="s">
        <v>61</v>
      </c>
      <c r="AB8" s="15" t="s">
        <v>22</v>
      </c>
      <c r="AC8" s="19" t="s">
        <v>37</v>
      </c>
      <c r="AD8" s="20" t="s">
        <v>38</v>
      </c>
      <c r="AE8" s="19" t="s">
        <v>39</v>
      </c>
      <c r="AF8" s="19" t="s">
        <v>40</v>
      </c>
      <c r="AG8" s="19" t="s">
        <v>62</v>
      </c>
      <c r="AH8" s="19" t="s">
        <v>41</v>
      </c>
      <c r="AI8" s="19" t="s">
        <v>42</v>
      </c>
      <c r="AJ8" s="19" t="s">
        <v>43</v>
      </c>
      <c r="AK8" s="19" t="s">
        <v>44</v>
      </c>
      <c r="AL8" s="19" t="s">
        <v>45</v>
      </c>
      <c r="AM8" s="19" t="s">
        <v>46</v>
      </c>
      <c r="AN8" s="19" t="s">
        <v>47</v>
      </c>
      <c r="AO8" s="19" t="s">
        <v>48</v>
      </c>
      <c r="AP8" s="19" t="s">
        <v>49</v>
      </c>
      <c r="AQ8" s="19" t="s">
        <v>50</v>
      </c>
      <c r="AR8" s="87"/>
      <c r="AS8" s="91"/>
      <c r="AT8" s="93"/>
      <c r="AU8" s="9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67" ht="88.5" customHeight="1" x14ac:dyDescent="0.2">
      <c r="A9" s="21">
        <v>1</v>
      </c>
      <c r="B9" s="22" t="s">
        <v>63</v>
      </c>
      <c r="C9" s="21">
        <v>23</v>
      </c>
      <c r="D9" s="22" t="s">
        <v>64</v>
      </c>
      <c r="E9" s="21">
        <v>2301</v>
      </c>
      <c r="F9" s="22" t="s">
        <v>65</v>
      </c>
      <c r="G9" s="21">
        <v>2301024</v>
      </c>
      <c r="H9" s="22" t="s">
        <v>66</v>
      </c>
      <c r="I9" s="21">
        <v>2301024</v>
      </c>
      <c r="J9" s="22" t="s">
        <v>66</v>
      </c>
      <c r="K9" s="21">
        <v>230102401</v>
      </c>
      <c r="L9" s="22" t="s">
        <v>67</v>
      </c>
      <c r="M9" s="21">
        <v>230102401</v>
      </c>
      <c r="N9" s="22" t="s">
        <v>67</v>
      </c>
      <c r="O9" s="21">
        <v>15</v>
      </c>
      <c r="P9" s="21"/>
      <c r="Q9" s="21">
        <f t="shared" ref="Q9:Q56" si="0">SUM(O9:P9)</f>
        <v>15</v>
      </c>
      <c r="R9" s="23">
        <v>2020003630038</v>
      </c>
      <c r="S9" s="22" t="s">
        <v>68</v>
      </c>
      <c r="T9" s="24">
        <f>SUM($X$9:$X$15)/SUM($X$9:$X$19)</f>
        <v>0.84142607619365584</v>
      </c>
      <c r="U9" s="22" t="s">
        <v>69</v>
      </c>
      <c r="V9" s="22" t="s">
        <v>70</v>
      </c>
      <c r="W9" s="22" t="s">
        <v>71</v>
      </c>
      <c r="X9" s="25">
        <v>10000000</v>
      </c>
      <c r="Y9" s="72" t="s">
        <v>72</v>
      </c>
      <c r="Z9" s="26" t="s">
        <v>73</v>
      </c>
      <c r="AA9" s="23">
        <v>20</v>
      </c>
      <c r="AB9" s="21" t="s">
        <v>74</v>
      </c>
      <c r="AC9" s="27">
        <v>295972</v>
      </c>
      <c r="AD9" s="27">
        <v>294321</v>
      </c>
      <c r="AE9" s="27">
        <v>132302</v>
      </c>
      <c r="AF9" s="27">
        <v>43426</v>
      </c>
      <c r="AG9" s="27">
        <v>313940</v>
      </c>
      <c r="AH9" s="27">
        <v>100625</v>
      </c>
      <c r="AI9" s="27">
        <v>2145</v>
      </c>
      <c r="AJ9" s="27">
        <v>12718</v>
      </c>
      <c r="AK9" s="27">
        <v>36</v>
      </c>
      <c r="AL9" s="27">
        <v>0</v>
      </c>
      <c r="AM9" s="27">
        <v>0</v>
      </c>
      <c r="AN9" s="27">
        <v>0</v>
      </c>
      <c r="AO9" s="27">
        <v>70</v>
      </c>
      <c r="AP9" s="27">
        <v>21944</v>
      </c>
      <c r="AQ9" s="27">
        <v>285</v>
      </c>
      <c r="AR9" s="27">
        <f t="shared" ref="AR9:AR19" si="1">SUM(AC9:AD9)</f>
        <v>590293</v>
      </c>
      <c r="AS9" s="28">
        <v>44563</v>
      </c>
      <c r="AT9" s="28">
        <v>44926</v>
      </c>
      <c r="AU9" s="29" t="s">
        <v>75</v>
      </c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</row>
    <row r="10" spans="1:67" ht="90.75" customHeight="1" x14ac:dyDescent="0.2">
      <c r="A10" s="21">
        <v>1</v>
      </c>
      <c r="B10" s="22" t="s">
        <v>63</v>
      </c>
      <c r="C10" s="21">
        <v>23</v>
      </c>
      <c r="D10" s="22" t="s">
        <v>64</v>
      </c>
      <c r="E10" s="21">
        <v>2301</v>
      </c>
      <c r="F10" s="22" t="s">
        <v>65</v>
      </c>
      <c r="G10" s="21">
        <v>2301024</v>
      </c>
      <c r="H10" s="22" t="s">
        <v>66</v>
      </c>
      <c r="I10" s="21">
        <v>2301024</v>
      </c>
      <c r="J10" s="22" t="s">
        <v>66</v>
      </c>
      <c r="K10" s="21">
        <v>230102401</v>
      </c>
      <c r="L10" s="22" t="s">
        <v>67</v>
      </c>
      <c r="M10" s="21">
        <v>230102401</v>
      </c>
      <c r="N10" s="22" t="s">
        <v>67</v>
      </c>
      <c r="O10" s="21">
        <v>15</v>
      </c>
      <c r="P10" s="21"/>
      <c r="Q10" s="21">
        <f t="shared" si="0"/>
        <v>15</v>
      </c>
      <c r="R10" s="23">
        <v>2020003630038</v>
      </c>
      <c r="S10" s="22" t="s">
        <v>68</v>
      </c>
      <c r="T10" s="24">
        <f t="shared" ref="T10:T15" si="2">SUM($X$9:$X$15)/SUM($X$9:$X$19)</f>
        <v>0.84142607619365584</v>
      </c>
      <c r="U10" s="22" t="s">
        <v>69</v>
      </c>
      <c r="V10" s="22" t="s">
        <v>70</v>
      </c>
      <c r="W10" s="22" t="s">
        <v>76</v>
      </c>
      <c r="X10" s="25">
        <v>6000000</v>
      </c>
      <c r="Y10" s="31" t="s">
        <v>77</v>
      </c>
      <c r="Z10" s="26" t="s">
        <v>78</v>
      </c>
      <c r="AA10" s="23">
        <v>20</v>
      </c>
      <c r="AB10" s="21" t="s">
        <v>74</v>
      </c>
      <c r="AC10" s="27">
        <v>295972</v>
      </c>
      <c r="AD10" s="27">
        <v>294321</v>
      </c>
      <c r="AE10" s="27">
        <v>132302</v>
      </c>
      <c r="AF10" s="27">
        <v>43426</v>
      </c>
      <c r="AG10" s="27">
        <v>313940</v>
      </c>
      <c r="AH10" s="27">
        <v>100625</v>
      </c>
      <c r="AI10" s="27">
        <v>2145</v>
      </c>
      <c r="AJ10" s="27">
        <v>12718</v>
      </c>
      <c r="AK10" s="27">
        <v>36</v>
      </c>
      <c r="AL10" s="27">
        <v>0</v>
      </c>
      <c r="AM10" s="27">
        <v>0</v>
      </c>
      <c r="AN10" s="27">
        <v>0</v>
      </c>
      <c r="AO10" s="27">
        <v>70</v>
      </c>
      <c r="AP10" s="27">
        <v>21944</v>
      </c>
      <c r="AQ10" s="27">
        <v>285</v>
      </c>
      <c r="AR10" s="27">
        <f t="shared" si="1"/>
        <v>590293</v>
      </c>
      <c r="AS10" s="28">
        <v>44563</v>
      </c>
      <c r="AT10" s="28">
        <v>44926</v>
      </c>
      <c r="AU10" s="29" t="s">
        <v>75</v>
      </c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</row>
    <row r="11" spans="1:67" ht="93" customHeight="1" x14ac:dyDescent="0.2">
      <c r="A11" s="21">
        <v>1</v>
      </c>
      <c r="B11" s="22" t="s">
        <v>63</v>
      </c>
      <c r="C11" s="21">
        <v>23</v>
      </c>
      <c r="D11" s="22" t="s">
        <v>64</v>
      </c>
      <c r="E11" s="21">
        <v>2301</v>
      </c>
      <c r="F11" s="22" t="s">
        <v>65</v>
      </c>
      <c r="G11" s="21">
        <v>2301024</v>
      </c>
      <c r="H11" s="22" t="s">
        <v>66</v>
      </c>
      <c r="I11" s="21">
        <v>2301024</v>
      </c>
      <c r="J11" s="22" t="s">
        <v>66</v>
      </c>
      <c r="K11" s="21">
        <v>230102401</v>
      </c>
      <c r="L11" s="22" t="s">
        <v>67</v>
      </c>
      <c r="M11" s="21">
        <v>230102401</v>
      </c>
      <c r="N11" s="22" t="s">
        <v>67</v>
      </c>
      <c r="O11" s="21">
        <v>15</v>
      </c>
      <c r="P11" s="21"/>
      <c r="Q11" s="21">
        <f t="shared" si="0"/>
        <v>15</v>
      </c>
      <c r="R11" s="23">
        <v>2020003630038</v>
      </c>
      <c r="S11" s="22" t="s">
        <v>68</v>
      </c>
      <c r="T11" s="24">
        <f t="shared" si="2"/>
        <v>0.84142607619365584</v>
      </c>
      <c r="U11" s="22" t="s">
        <v>69</v>
      </c>
      <c r="V11" s="22" t="s">
        <v>70</v>
      </c>
      <c r="W11" s="22" t="s">
        <v>79</v>
      </c>
      <c r="X11" s="25">
        <v>2000000</v>
      </c>
      <c r="Y11" s="72" t="s">
        <v>80</v>
      </c>
      <c r="Z11" s="32" t="s">
        <v>81</v>
      </c>
      <c r="AA11" s="23">
        <v>20</v>
      </c>
      <c r="AB11" s="21" t="s">
        <v>74</v>
      </c>
      <c r="AC11" s="27">
        <v>295972</v>
      </c>
      <c r="AD11" s="27">
        <v>294321</v>
      </c>
      <c r="AE11" s="27">
        <v>132302</v>
      </c>
      <c r="AF11" s="27">
        <v>43426</v>
      </c>
      <c r="AG11" s="27">
        <v>313940</v>
      </c>
      <c r="AH11" s="27">
        <v>100625</v>
      </c>
      <c r="AI11" s="27">
        <v>2145</v>
      </c>
      <c r="AJ11" s="27">
        <v>12718</v>
      </c>
      <c r="AK11" s="27">
        <v>36</v>
      </c>
      <c r="AL11" s="27">
        <v>0</v>
      </c>
      <c r="AM11" s="27">
        <v>0</v>
      </c>
      <c r="AN11" s="27">
        <v>0</v>
      </c>
      <c r="AO11" s="27">
        <v>70</v>
      </c>
      <c r="AP11" s="27">
        <v>21944</v>
      </c>
      <c r="AQ11" s="27">
        <v>285</v>
      </c>
      <c r="AR11" s="27">
        <f t="shared" si="1"/>
        <v>590293</v>
      </c>
      <c r="AS11" s="28">
        <v>44563</v>
      </c>
      <c r="AT11" s="28">
        <v>44926</v>
      </c>
      <c r="AU11" s="29" t="s">
        <v>75</v>
      </c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</row>
    <row r="12" spans="1:67" ht="66" customHeight="1" x14ac:dyDescent="0.2">
      <c r="A12" s="21">
        <v>1</v>
      </c>
      <c r="B12" s="22" t="s">
        <v>63</v>
      </c>
      <c r="C12" s="21">
        <v>23</v>
      </c>
      <c r="D12" s="22" t="s">
        <v>64</v>
      </c>
      <c r="E12" s="21">
        <v>2301</v>
      </c>
      <c r="F12" s="22" t="s">
        <v>65</v>
      </c>
      <c r="G12" s="21">
        <v>2301024</v>
      </c>
      <c r="H12" s="22" t="s">
        <v>66</v>
      </c>
      <c r="I12" s="21">
        <v>2301024</v>
      </c>
      <c r="J12" s="22" t="s">
        <v>66</v>
      </c>
      <c r="K12" s="21">
        <v>230102404</v>
      </c>
      <c r="L12" s="22" t="s">
        <v>82</v>
      </c>
      <c r="M12" s="21">
        <v>230102404</v>
      </c>
      <c r="N12" s="22" t="s">
        <v>82</v>
      </c>
      <c r="O12" s="21">
        <v>4</v>
      </c>
      <c r="P12" s="21"/>
      <c r="Q12" s="21">
        <f t="shared" si="0"/>
        <v>4</v>
      </c>
      <c r="R12" s="23">
        <v>2020003630038</v>
      </c>
      <c r="S12" s="22" t="s">
        <v>68</v>
      </c>
      <c r="T12" s="24">
        <f t="shared" si="2"/>
        <v>0.84142607619365584</v>
      </c>
      <c r="U12" s="22" t="s">
        <v>69</v>
      </c>
      <c r="V12" s="22" t="s">
        <v>70</v>
      </c>
      <c r="W12" s="22" t="s">
        <v>83</v>
      </c>
      <c r="X12" s="25">
        <f>66000000+37526000-33501000+17000000</f>
        <v>87025000</v>
      </c>
      <c r="Y12" s="72" t="s">
        <v>72</v>
      </c>
      <c r="Z12" s="26" t="s">
        <v>73</v>
      </c>
      <c r="AA12" s="23">
        <v>20</v>
      </c>
      <c r="AB12" s="21" t="s">
        <v>74</v>
      </c>
      <c r="AC12" s="27">
        <v>295972</v>
      </c>
      <c r="AD12" s="27">
        <v>294321</v>
      </c>
      <c r="AE12" s="27">
        <v>132302</v>
      </c>
      <c r="AF12" s="27">
        <v>43426</v>
      </c>
      <c r="AG12" s="27">
        <v>313940</v>
      </c>
      <c r="AH12" s="27">
        <v>100625</v>
      </c>
      <c r="AI12" s="27">
        <v>2145</v>
      </c>
      <c r="AJ12" s="27">
        <v>12718</v>
      </c>
      <c r="AK12" s="27">
        <v>36</v>
      </c>
      <c r="AL12" s="27">
        <v>0</v>
      </c>
      <c r="AM12" s="27">
        <v>0</v>
      </c>
      <c r="AN12" s="27">
        <v>0</v>
      </c>
      <c r="AO12" s="27">
        <v>70</v>
      </c>
      <c r="AP12" s="27">
        <v>21944</v>
      </c>
      <c r="AQ12" s="27">
        <v>285</v>
      </c>
      <c r="AR12" s="27">
        <f t="shared" si="1"/>
        <v>590293</v>
      </c>
      <c r="AS12" s="28">
        <v>44563</v>
      </c>
      <c r="AT12" s="28">
        <v>44926</v>
      </c>
      <c r="AU12" s="29" t="s">
        <v>75</v>
      </c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</row>
    <row r="13" spans="1:67" ht="66" customHeight="1" x14ac:dyDescent="0.2">
      <c r="A13" s="21">
        <v>1</v>
      </c>
      <c r="B13" s="22" t="s">
        <v>63</v>
      </c>
      <c r="C13" s="21">
        <v>23</v>
      </c>
      <c r="D13" s="22" t="s">
        <v>64</v>
      </c>
      <c r="E13" s="21">
        <v>2301</v>
      </c>
      <c r="F13" s="22" t="s">
        <v>65</v>
      </c>
      <c r="G13" s="21">
        <v>2301024</v>
      </c>
      <c r="H13" s="22" t="s">
        <v>66</v>
      </c>
      <c r="I13" s="21">
        <v>2301024</v>
      </c>
      <c r="J13" s="22" t="s">
        <v>66</v>
      </c>
      <c r="K13" s="21">
        <v>230102404</v>
      </c>
      <c r="L13" s="22" t="s">
        <v>82</v>
      </c>
      <c r="M13" s="21">
        <v>230102404</v>
      </c>
      <c r="N13" s="22" t="s">
        <v>82</v>
      </c>
      <c r="O13" s="21">
        <v>4</v>
      </c>
      <c r="P13" s="21"/>
      <c r="Q13" s="21">
        <f t="shared" si="0"/>
        <v>4</v>
      </c>
      <c r="R13" s="23">
        <v>2020003630038</v>
      </c>
      <c r="S13" s="22" t="s">
        <v>68</v>
      </c>
      <c r="T13" s="24">
        <f t="shared" si="2"/>
        <v>0.84142607619365584</v>
      </c>
      <c r="U13" s="22" t="s">
        <v>69</v>
      </c>
      <c r="V13" s="22" t="s">
        <v>70</v>
      </c>
      <c r="W13" s="22" t="s">
        <v>84</v>
      </c>
      <c r="X13" s="25">
        <f>24000000+37638500</f>
        <v>61638500</v>
      </c>
      <c r="Y13" s="31" t="s">
        <v>85</v>
      </c>
      <c r="Z13" s="32" t="s">
        <v>86</v>
      </c>
      <c r="AA13" s="23">
        <v>20</v>
      </c>
      <c r="AB13" s="21" t="s">
        <v>74</v>
      </c>
      <c r="AC13" s="27">
        <v>295972</v>
      </c>
      <c r="AD13" s="27">
        <v>294321</v>
      </c>
      <c r="AE13" s="27">
        <v>132302</v>
      </c>
      <c r="AF13" s="27">
        <v>43426</v>
      </c>
      <c r="AG13" s="27">
        <v>313940</v>
      </c>
      <c r="AH13" s="27">
        <v>100625</v>
      </c>
      <c r="AI13" s="27">
        <v>2145</v>
      </c>
      <c r="AJ13" s="27">
        <v>12718</v>
      </c>
      <c r="AK13" s="27">
        <v>36</v>
      </c>
      <c r="AL13" s="27">
        <v>0</v>
      </c>
      <c r="AM13" s="27">
        <v>0</v>
      </c>
      <c r="AN13" s="27">
        <v>0</v>
      </c>
      <c r="AO13" s="27">
        <v>70</v>
      </c>
      <c r="AP13" s="27">
        <v>21944</v>
      </c>
      <c r="AQ13" s="27">
        <v>285</v>
      </c>
      <c r="AR13" s="27">
        <f t="shared" si="1"/>
        <v>590293</v>
      </c>
      <c r="AS13" s="28">
        <v>44563</v>
      </c>
      <c r="AT13" s="28">
        <v>44926</v>
      </c>
      <c r="AU13" s="29" t="s">
        <v>75</v>
      </c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</row>
    <row r="14" spans="1:67" ht="66" customHeight="1" x14ac:dyDescent="0.2">
      <c r="A14" s="21">
        <v>1</v>
      </c>
      <c r="B14" s="22" t="s">
        <v>63</v>
      </c>
      <c r="C14" s="21">
        <v>23</v>
      </c>
      <c r="D14" s="22" t="s">
        <v>64</v>
      </c>
      <c r="E14" s="21">
        <v>2301</v>
      </c>
      <c r="F14" s="22" t="s">
        <v>65</v>
      </c>
      <c r="G14" s="21">
        <v>2301024</v>
      </c>
      <c r="H14" s="22" t="s">
        <v>66</v>
      </c>
      <c r="I14" s="21">
        <v>2301024</v>
      </c>
      <c r="J14" s="22" t="s">
        <v>66</v>
      </c>
      <c r="K14" s="21">
        <v>230102404</v>
      </c>
      <c r="L14" s="22" t="s">
        <v>82</v>
      </c>
      <c r="M14" s="21">
        <v>230102404</v>
      </c>
      <c r="N14" s="22" t="s">
        <v>82</v>
      </c>
      <c r="O14" s="21">
        <v>4</v>
      </c>
      <c r="P14" s="21"/>
      <c r="Q14" s="21">
        <f t="shared" si="0"/>
        <v>4</v>
      </c>
      <c r="R14" s="23">
        <v>2020003630038</v>
      </c>
      <c r="S14" s="22" t="s">
        <v>68</v>
      </c>
      <c r="T14" s="24">
        <f>SUM($X$9:$X$15)/SUM($X$9:$X$19)</f>
        <v>0.84142607619365584</v>
      </c>
      <c r="U14" s="22" t="s">
        <v>69</v>
      </c>
      <c r="V14" s="22" t="s">
        <v>70</v>
      </c>
      <c r="W14" s="22" t="s">
        <v>84</v>
      </c>
      <c r="X14" s="25">
        <v>40000000</v>
      </c>
      <c r="Y14" s="31" t="s">
        <v>87</v>
      </c>
      <c r="Z14" s="32" t="s">
        <v>86</v>
      </c>
      <c r="AA14" s="23">
        <v>88</v>
      </c>
      <c r="AB14" s="21" t="s">
        <v>51</v>
      </c>
      <c r="AC14" s="27">
        <v>295972</v>
      </c>
      <c r="AD14" s="27">
        <v>294321</v>
      </c>
      <c r="AE14" s="27">
        <v>132302</v>
      </c>
      <c r="AF14" s="27">
        <v>43426</v>
      </c>
      <c r="AG14" s="27">
        <v>313940</v>
      </c>
      <c r="AH14" s="27">
        <v>100625</v>
      </c>
      <c r="AI14" s="27">
        <v>2145</v>
      </c>
      <c r="AJ14" s="27">
        <v>12718</v>
      </c>
      <c r="AK14" s="27">
        <v>36</v>
      </c>
      <c r="AL14" s="27">
        <v>0</v>
      </c>
      <c r="AM14" s="27">
        <v>0</v>
      </c>
      <c r="AN14" s="27">
        <v>0</v>
      </c>
      <c r="AO14" s="27">
        <v>70</v>
      </c>
      <c r="AP14" s="27">
        <v>21944</v>
      </c>
      <c r="AQ14" s="27">
        <v>285</v>
      </c>
      <c r="AR14" s="27">
        <f>SUM(AC14:AD14)</f>
        <v>590293</v>
      </c>
      <c r="AS14" s="28">
        <v>44563</v>
      </c>
      <c r="AT14" s="28">
        <v>44926</v>
      </c>
      <c r="AU14" s="29" t="s">
        <v>75</v>
      </c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</row>
    <row r="15" spans="1:67" ht="85.5" customHeight="1" x14ac:dyDescent="0.2">
      <c r="A15" s="21">
        <v>1</v>
      </c>
      <c r="B15" s="22" t="s">
        <v>63</v>
      </c>
      <c r="C15" s="21">
        <v>23</v>
      </c>
      <c r="D15" s="22" t="s">
        <v>64</v>
      </c>
      <c r="E15" s="21">
        <v>2301</v>
      </c>
      <c r="F15" s="22" t="s">
        <v>65</v>
      </c>
      <c r="G15" s="21">
        <v>2301024</v>
      </c>
      <c r="H15" s="22" t="s">
        <v>66</v>
      </c>
      <c r="I15" s="21">
        <v>2301024</v>
      </c>
      <c r="J15" s="22" t="s">
        <v>66</v>
      </c>
      <c r="K15" s="21">
        <v>230102404</v>
      </c>
      <c r="L15" s="22" t="s">
        <v>82</v>
      </c>
      <c r="M15" s="21">
        <v>230102404</v>
      </c>
      <c r="N15" s="22" t="s">
        <v>82</v>
      </c>
      <c r="O15" s="21">
        <v>4</v>
      </c>
      <c r="P15" s="21"/>
      <c r="Q15" s="21">
        <f t="shared" si="0"/>
        <v>4</v>
      </c>
      <c r="R15" s="23">
        <v>2020003630038</v>
      </c>
      <c r="S15" s="22" t="s">
        <v>68</v>
      </c>
      <c r="T15" s="24">
        <f t="shared" si="2"/>
        <v>0.84142607619365584</v>
      </c>
      <c r="U15" s="22" t="s">
        <v>69</v>
      </c>
      <c r="V15" s="22" t="s">
        <v>70</v>
      </c>
      <c r="W15" s="22" t="s">
        <v>88</v>
      </c>
      <c r="X15" s="25">
        <f>10000000-10000000</f>
        <v>0</v>
      </c>
      <c r="Y15" s="72" t="s">
        <v>80</v>
      </c>
      <c r="Z15" s="32" t="s">
        <v>81</v>
      </c>
      <c r="AA15" s="23">
        <v>20</v>
      </c>
      <c r="AB15" s="21" t="s">
        <v>74</v>
      </c>
      <c r="AC15" s="27">
        <v>295972</v>
      </c>
      <c r="AD15" s="27">
        <v>294321</v>
      </c>
      <c r="AE15" s="27">
        <v>132302</v>
      </c>
      <c r="AF15" s="27">
        <v>43426</v>
      </c>
      <c r="AG15" s="27">
        <v>313940</v>
      </c>
      <c r="AH15" s="27">
        <v>100625</v>
      </c>
      <c r="AI15" s="27">
        <v>2145</v>
      </c>
      <c r="AJ15" s="27">
        <v>12718</v>
      </c>
      <c r="AK15" s="27">
        <v>36</v>
      </c>
      <c r="AL15" s="27">
        <v>0</v>
      </c>
      <c r="AM15" s="27">
        <v>0</v>
      </c>
      <c r="AN15" s="27">
        <v>0</v>
      </c>
      <c r="AO15" s="27">
        <v>70</v>
      </c>
      <c r="AP15" s="27">
        <v>21944</v>
      </c>
      <c r="AQ15" s="27">
        <v>285</v>
      </c>
      <c r="AR15" s="27">
        <f t="shared" si="1"/>
        <v>590293</v>
      </c>
      <c r="AS15" s="28">
        <v>44563</v>
      </c>
      <c r="AT15" s="28">
        <v>44926</v>
      </c>
      <c r="AU15" s="29" t="s">
        <v>75</v>
      </c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</row>
    <row r="16" spans="1:67" ht="72.75" customHeight="1" x14ac:dyDescent="0.2">
      <c r="A16" s="21">
        <v>1</v>
      </c>
      <c r="B16" s="22" t="s">
        <v>63</v>
      </c>
      <c r="C16" s="21">
        <v>23</v>
      </c>
      <c r="D16" s="22" t="s">
        <v>64</v>
      </c>
      <c r="E16" s="21">
        <v>2301</v>
      </c>
      <c r="F16" s="22" t="s">
        <v>65</v>
      </c>
      <c r="G16" s="21" t="s">
        <v>89</v>
      </c>
      <c r="H16" s="22" t="s">
        <v>90</v>
      </c>
      <c r="I16" s="21">
        <v>2301079</v>
      </c>
      <c r="J16" s="22" t="s">
        <v>91</v>
      </c>
      <c r="K16" s="21" t="s">
        <v>89</v>
      </c>
      <c r="L16" s="22" t="s">
        <v>92</v>
      </c>
      <c r="M16" s="21">
        <v>230107902</v>
      </c>
      <c r="N16" s="22" t="s">
        <v>93</v>
      </c>
      <c r="O16" s="21">
        <v>15</v>
      </c>
      <c r="P16" s="21">
        <v>13</v>
      </c>
      <c r="Q16" s="21">
        <f t="shared" si="0"/>
        <v>28</v>
      </c>
      <c r="R16" s="23">
        <v>2020003630038</v>
      </c>
      <c r="S16" s="22" t="s">
        <v>68</v>
      </c>
      <c r="T16" s="24">
        <f>SUM($X$16:$X$17)/SUM($X$9:$X$19)</f>
        <v>0.12333527407160103</v>
      </c>
      <c r="U16" s="22" t="s">
        <v>69</v>
      </c>
      <c r="V16" s="22" t="s">
        <v>94</v>
      </c>
      <c r="W16" s="22" t="s">
        <v>95</v>
      </c>
      <c r="X16" s="25">
        <v>8655000</v>
      </c>
      <c r="Y16" s="31" t="s">
        <v>96</v>
      </c>
      <c r="Z16" s="26" t="s">
        <v>73</v>
      </c>
      <c r="AA16" s="23">
        <v>20</v>
      </c>
      <c r="AB16" s="21" t="s">
        <v>74</v>
      </c>
      <c r="AC16" s="27">
        <v>295972</v>
      </c>
      <c r="AD16" s="27">
        <v>294321</v>
      </c>
      <c r="AE16" s="27">
        <v>132302</v>
      </c>
      <c r="AF16" s="27">
        <v>43426</v>
      </c>
      <c r="AG16" s="27">
        <v>313940</v>
      </c>
      <c r="AH16" s="27">
        <v>100625</v>
      </c>
      <c r="AI16" s="27">
        <v>2145</v>
      </c>
      <c r="AJ16" s="27">
        <v>12718</v>
      </c>
      <c r="AK16" s="27">
        <v>36</v>
      </c>
      <c r="AL16" s="27">
        <v>0</v>
      </c>
      <c r="AM16" s="27">
        <v>0</v>
      </c>
      <c r="AN16" s="27">
        <v>0</v>
      </c>
      <c r="AO16" s="27">
        <v>70</v>
      </c>
      <c r="AP16" s="27">
        <v>21944</v>
      </c>
      <c r="AQ16" s="27">
        <v>285</v>
      </c>
      <c r="AR16" s="27">
        <f t="shared" si="1"/>
        <v>590293</v>
      </c>
      <c r="AS16" s="28">
        <v>44563</v>
      </c>
      <c r="AT16" s="28">
        <v>44926</v>
      </c>
      <c r="AU16" s="29" t="s">
        <v>75</v>
      </c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</row>
    <row r="17" spans="1:67" ht="87.75" customHeight="1" x14ac:dyDescent="0.2">
      <c r="A17" s="21">
        <v>1</v>
      </c>
      <c r="B17" s="22" t="s">
        <v>63</v>
      </c>
      <c r="C17" s="21">
        <v>23</v>
      </c>
      <c r="D17" s="22" t="s">
        <v>64</v>
      </c>
      <c r="E17" s="21">
        <v>2301</v>
      </c>
      <c r="F17" s="22" t="s">
        <v>65</v>
      </c>
      <c r="G17" s="21" t="s">
        <v>89</v>
      </c>
      <c r="H17" s="22" t="s">
        <v>90</v>
      </c>
      <c r="I17" s="21">
        <v>2301079</v>
      </c>
      <c r="J17" s="22" t="s">
        <v>91</v>
      </c>
      <c r="K17" s="21" t="s">
        <v>89</v>
      </c>
      <c r="L17" s="22" t="s">
        <v>92</v>
      </c>
      <c r="M17" s="21">
        <v>230107902</v>
      </c>
      <c r="N17" s="22" t="s">
        <v>93</v>
      </c>
      <c r="O17" s="21">
        <v>15</v>
      </c>
      <c r="P17" s="21">
        <v>13</v>
      </c>
      <c r="Q17" s="21">
        <f t="shared" si="0"/>
        <v>28</v>
      </c>
      <c r="R17" s="23">
        <v>2020003630038</v>
      </c>
      <c r="S17" s="22" t="s">
        <v>68</v>
      </c>
      <c r="T17" s="24">
        <f>SUM($X$16:$X$17)/SUM($X$9:$X$19)</f>
        <v>0.12333527407160103</v>
      </c>
      <c r="U17" s="22" t="s">
        <v>69</v>
      </c>
      <c r="V17" s="22" t="s">
        <v>94</v>
      </c>
      <c r="W17" s="22" t="s">
        <v>97</v>
      </c>
      <c r="X17" s="25">
        <v>21637500</v>
      </c>
      <c r="Y17" s="31" t="s">
        <v>98</v>
      </c>
      <c r="Z17" s="32" t="s">
        <v>86</v>
      </c>
      <c r="AA17" s="23">
        <v>20</v>
      </c>
      <c r="AB17" s="21" t="s">
        <v>74</v>
      </c>
      <c r="AC17" s="27">
        <v>295972</v>
      </c>
      <c r="AD17" s="27">
        <v>294321</v>
      </c>
      <c r="AE17" s="27">
        <v>132302</v>
      </c>
      <c r="AF17" s="27">
        <v>43426</v>
      </c>
      <c r="AG17" s="27">
        <v>313940</v>
      </c>
      <c r="AH17" s="27">
        <v>100625</v>
      </c>
      <c r="AI17" s="27">
        <v>2145</v>
      </c>
      <c r="AJ17" s="27">
        <v>12718</v>
      </c>
      <c r="AK17" s="27">
        <v>36</v>
      </c>
      <c r="AL17" s="27">
        <v>0</v>
      </c>
      <c r="AM17" s="27">
        <v>0</v>
      </c>
      <c r="AN17" s="27">
        <v>0</v>
      </c>
      <c r="AO17" s="27">
        <v>70</v>
      </c>
      <c r="AP17" s="27">
        <v>21944</v>
      </c>
      <c r="AQ17" s="27">
        <v>285</v>
      </c>
      <c r="AR17" s="27">
        <f t="shared" si="1"/>
        <v>590293</v>
      </c>
      <c r="AS17" s="28">
        <v>44563</v>
      </c>
      <c r="AT17" s="28">
        <v>44926</v>
      </c>
      <c r="AU17" s="29" t="s">
        <v>75</v>
      </c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</row>
    <row r="18" spans="1:67" ht="81" customHeight="1" x14ac:dyDescent="0.2">
      <c r="A18" s="21">
        <v>1</v>
      </c>
      <c r="B18" s="22" t="s">
        <v>63</v>
      </c>
      <c r="C18" s="21">
        <v>23</v>
      </c>
      <c r="D18" s="22" t="s">
        <v>64</v>
      </c>
      <c r="E18" s="21">
        <v>2301</v>
      </c>
      <c r="F18" s="22" t="s">
        <v>65</v>
      </c>
      <c r="G18" s="21">
        <v>2301062</v>
      </c>
      <c r="H18" s="22" t="s">
        <v>99</v>
      </c>
      <c r="I18" s="21">
        <v>2301062</v>
      </c>
      <c r="J18" s="22" t="s">
        <v>99</v>
      </c>
      <c r="K18" s="21">
        <v>230106201</v>
      </c>
      <c r="L18" s="22" t="s">
        <v>100</v>
      </c>
      <c r="M18" s="21">
        <v>230106201</v>
      </c>
      <c r="N18" s="22" t="s">
        <v>100</v>
      </c>
      <c r="O18" s="21">
        <v>8</v>
      </c>
      <c r="P18" s="21"/>
      <c r="Q18" s="21">
        <f t="shared" si="0"/>
        <v>8</v>
      </c>
      <c r="R18" s="23">
        <v>2020003630038</v>
      </c>
      <c r="S18" s="22" t="s">
        <v>68</v>
      </c>
      <c r="T18" s="24">
        <f>SUM($X$18:$X$19)/SUM($X$9:$X$19)</f>
        <v>3.5238649734743152E-2</v>
      </c>
      <c r="U18" s="22" t="s">
        <v>69</v>
      </c>
      <c r="V18" s="22" t="s">
        <v>101</v>
      </c>
      <c r="W18" s="22" t="s">
        <v>102</v>
      </c>
      <c r="X18" s="25">
        <v>8655000</v>
      </c>
      <c r="Y18" s="31" t="s">
        <v>103</v>
      </c>
      <c r="Z18" s="26" t="s">
        <v>73</v>
      </c>
      <c r="AA18" s="23">
        <v>20</v>
      </c>
      <c r="AB18" s="21" t="s">
        <v>74</v>
      </c>
      <c r="AC18" s="27">
        <v>295972</v>
      </c>
      <c r="AD18" s="27">
        <v>294321</v>
      </c>
      <c r="AE18" s="27">
        <v>132302</v>
      </c>
      <c r="AF18" s="27">
        <v>43426</v>
      </c>
      <c r="AG18" s="27">
        <v>313940</v>
      </c>
      <c r="AH18" s="27">
        <v>100625</v>
      </c>
      <c r="AI18" s="27">
        <v>2145</v>
      </c>
      <c r="AJ18" s="27">
        <v>12718</v>
      </c>
      <c r="AK18" s="27">
        <v>36</v>
      </c>
      <c r="AL18" s="27">
        <v>0</v>
      </c>
      <c r="AM18" s="27">
        <v>0</v>
      </c>
      <c r="AN18" s="27">
        <v>0</v>
      </c>
      <c r="AO18" s="27">
        <v>70</v>
      </c>
      <c r="AP18" s="27">
        <v>21944</v>
      </c>
      <c r="AQ18" s="27">
        <v>285</v>
      </c>
      <c r="AR18" s="27">
        <f t="shared" si="1"/>
        <v>590293</v>
      </c>
      <c r="AS18" s="28">
        <v>44563</v>
      </c>
      <c r="AT18" s="28">
        <v>44926</v>
      </c>
      <c r="AU18" s="29" t="s">
        <v>75</v>
      </c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</row>
    <row r="19" spans="1:67" ht="87.75" customHeight="1" x14ac:dyDescent="0.2">
      <c r="A19" s="21">
        <v>1</v>
      </c>
      <c r="B19" s="22" t="s">
        <v>63</v>
      </c>
      <c r="C19" s="21">
        <v>23</v>
      </c>
      <c r="D19" s="22" t="s">
        <v>64</v>
      </c>
      <c r="E19" s="21">
        <v>2301</v>
      </c>
      <c r="F19" s="22" t="s">
        <v>65</v>
      </c>
      <c r="G19" s="21">
        <v>2301062</v>
      </c>
      <c r="H19" s="22" t="s">
        <v>99</v>
      </c>
      <c r="I19" s="21">
        <v>2301062</v>
      </c>
      <c r="J19" s="22" t="s">
        <v>99</v>
      </c>
      <c r="K19" s="21">
        <v>230106201</v>
      </c>
      <c r="L19" s="22" t="s">
        <v>100</v>
      </c>
      <c r="M19" s="21">
        <v>230106201</v>
      </c>
      <c r="N19" s="22" t="s">
        <v>100</v>
      </c>
      <c r="O19" s="21">
        <v>8</v>
      </c>
      <c r="P19" s="21"/>
      <c r="Q19" s="21">
        <f t="shared" si="0"/>
        <v>8</v>
      </c>
      <c r="R19" s="23">
        <v>2020003630038</v>
      </c>
      <c r="S19" s="22" t="s">
        <v>68</v>
      </c>
      <c r="T19" s="24">
        <f>SUM($X$18:$X$19)/SUM($X$9:$X$19)</f>
        <v>3.5238649734743152E-2</v>
      </c>
      <c r="U19" s="22" t="s">
        <v>69</v>
      </c>
      <c r="V19" s="22" t="s">
        <v>101</v>
      </c>
      <c r="W19" s="22" t="s">
        <v>104</v>
      </c>
      <c r="X19" s="25">
        <f>11137500-11137500</f>
        <v>0</v>
      </c>
      <c r="Y19" s="31" t="s">
        <v>105</v>
      </c>
      <c r="Z19" s="32" t="s">
        <v>106</v>
      </c>
      <c r="AA19" s="23">
        <v>20</v>
      </c>
      <c r="AB19" s="21" t="s">
        <v>74</v>
      </c>
      <c r="AC19" s="27">
        <v>295972</v>
      </c>
      <c r="AD19" s="27">
        <v>294321</v>
      </c>
      <c r="AE19" s="27">
        <v>132302</v>
      </c>
      <c r="AF19" s="27">
        <v>43426</v>
      </c>
      <c r="AG19" s="27">
        <v>313940</v>
      </c>
      <c r="AH19" s="27">
        <v>100625</v>
      </c>
      <c r="AI19" s="27">
        <v>2145</v>
      </c>
      <c r="AJ19" s="27">
        <v>12718</v>
      </c>
      <c r="AK19" s="27">
        <v>36</v>
      </c>
      <c r="AL19" s="27">
        <v>0</v>
      </c>
      <c r="AM19" s="27">
        <v>0</v>
      </c>
      <c r="AN19" s="27">
        <v>0</v>
      </c>
      <c r="AO19" s="27">
        <v>70</v>
      </c>
      <c r="AP19" s="27">
        <v>21944</v>
      </c>
      <c r="AQ19" s="27">
        <v>285</v>
      </c>
      <c r="AR19" s="27">
        <f t="shared" si="1"/>
        <v>590293</v>
      </c>
      <c r="AS19" s="28">
        <v>44563</v>
      </c>
      <c r="AT19" s="28">
        <v>44926</v>
      </c>
      <c r="AU19" s="29" t="s">
        <v>75</v>
      </c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</row>
    <row r="20" spans="1:67" ht="96" customHeight="1" x14ac:dyDescent="0.2">
      <c r="A20" s="21">
        <v>1</v>
      </c>
      <c r="B20" s="22" t="s">
        <v>63</v>
      </c>
      <c r="C20" s="21">
        <v>23</v>
      </c>
      <c r="D20" s="22" t="s">
        <v>64</v>
      </c>
      <c r="E20" s="21">
        <v>2301</v>
      </c>
      <c r="F20" s="22" t="s">
        <v>65</v>
      </c>
      <c r="G20" s="21">
        <v>2301035</v>
      </c>
      <c r="H20" s="22" t="s">
        <v>107</v>
      </c>
      <c r="I20" s="21">
        <v>2301035</v>
      </c>
      <c r="J20" s="22" t="s">
        <v>107</v>
      </c>
      <c r="K20" s="21">
        <v>230103500</v>
      </c>
      <c r="L20" s="22" t="s">
        <v>108</v>
      </c>
      <c r="M20" s="21">
        <v>230103500</v>
      </c>
      <c r="N20" s="22" t="s">
        <v>108</v>
      </c>
      <c r="O20" s="21">
        <v>40</v>
      </c>
      <c r="P20" s="21"/>
      <c r="Q20" s="21">
        <f t="shared" si="0"/>
        <v>40</v>
      </c>
      <c r="R20" s="23">
        <v>2020003630139</v>
      </c>
      <c r="S20" s="22" t="s">
        <v>109</v>
      </c>
      <c r="T20" s="24">
        <f>SUM($X$20:$X$23)/SUM($X$20:$X$30)</f>
        <v>0.16280090034069311</v>
      </c>
      <c r="U20" s="22" t="s">
        <v>110</v>
      </c>
      <c r="V20" s="22" t="s">
        <v>111</v>
      </c>
      <c r="W20" s="22" t="s">
        <v>112</v>
      </c>
      <c r="X20" s="25">
        <f>35000000+56720000-24550000</f>
        <v>67170000</v>
      </c>
      <c r="Y20" s="71" t="s">
        <v>113</v>
      </c>
      <c r="Z20" s="26" t="s">
        <v>73</v>
      </c>
      <c r="AA20" s="23">
        <v>20</v>
      </c>
      <c r="AB20" s="21" t="s">
        <v>74</v>
      </c>
      <c r="AC20" s="33">
        <v>295972</v>
      </c>
      <c r="AD20" s="33">
        <v>294321</v>
      </c>
      <c r="AE20" s="33">
        <v>132302</v>
      </c>
      <c r="AF20" s="33">
        <v>43426</v>
      </c>
      <c r="AG20" s="33">
        <v>313940</v>
      </c>
      <c r="AH20" s="33">
        <v>100625</v>
      </c>
      <c r="AI20" s="33">
        <v>2145</v>
      </c>
      <c r="AJ20" s="33">
        <v>12718</v>
      </c>
      <c r="AK20" s="33">
        <v>36</v>
      </c>
      <c r="AL20" s="33">
        <v>0</v>
      </c>
      <c r="AM20" s="33">
        <v>0</v>
      </c>
      <c r="AN20" s="33">
        <v>0</v>
      </c>
      <c r="AO20" s="33">
        <v>70</v>
      </c>
      <c r="AP20" s="33">
        <v>21944</v>
      </c>
      <c r="AQ20" s="33">
        <v>285</v>
      </c>
      <c r="AR20" s="33">
        <v>590293</v>
      </c>
      <c r="AS20" s="28">
        <v>44563</v>
      </c>
      <c r="AT20" s="28">
        <v>44926</v>
      </c>
      <c r="AU20" s="29" t="s">
        <v>114</v>
      </c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</row>
    <row r="21" spans="1:67" ht="108" customHeight="1" x14ac:dyDescent="0.2">
      <c r="A21" s="21">
        <v>1</v>
      </c>
      <c r="B21" s="22" t="s">
        <v>63</v>
      </c>
      <c r="C21" s="21">
        <v>23</v>
      </c>
      <c r="D21" s="22" t="s">
        <v>64</v>
      </c>
      <c r="E21" s="21">
        <v>2301</v>
      </c>
      <c r="F21" s="22" t="s">
        <v>65</v>
      </c>
      <c r="G21" s="21">
        <v>2301035</v>
      </c>
      <c r="H21" s="22" t="s">
        <v>107</v>
      </c>
      <c r="I21" s="21">
        <v>2301035</v>
      </c>
      <c r="J21" s="22" t="s">
        <v>107</v>
      </c>
      <c r="K21" s="21">
        <v>230103500</v>
      </c>
      <c r="L21" s="22" t="s">
        <v>108</v>
      </c>
      <c r="M21" s="21">
        <v>230103500</v>
      </c>
      <c r="N21" s="22" t="s">
        <v>108</v>
      </c>
      <c r="O21" s="21">
        <v>40</v>
      </c>
      <c r="P21" s="21"/>
      <c r="Q21" s="21">
        <f t="shared" si="0"/>
        <v>40</v>
      </c>
      <c r="R21" s="23">
        <v>2020003630139</v>
      </c>
      <c r="S21" s="22" t="s">
        <v>109</v>
      </c>
      <c r="T21" s="24">
        <f t="shared" ref="T21:T23" si="3">SUM($X$20:$X$23)/SUM($X$20:$X$30)</f>
        <v>0.16280090034069311</v>
      </c>
      <c r="U21" s="22" t="s">
        <v>110</v>
      </c>
      <c r="V21" s="22" t="s">
        <v>111</v>
      </c>
      <c r="W21" s="22" t="s">
        <v>115</v>
      </c>
      <c r="X21" s="25">
        <f>1000000-1000000</f>
        <v>0</v>
      </c>
      <c r="Y21" s="71" t="s">
        <v>116</v>
      </c>
      <c r="Z21" s="32" t="s">
        <v>117</v>
      </c>
      <c r="AA21" s="23">
        <v>20</v>
      </c>
      <c r="AB21" s="21" t="s">
        <v>74</v>
      </c>
      <c r="AC21" s="33">
        <v>295972</v>
      </c>
      <c r="AD21" s="33">
        <v>294321</v>
      </c>
      <c r="AE21" s="33">
        <v>132302</v>
      </c>
      <c r="AF21" s="33">
        <v>43426</v>
      </c>
      <c r="AG21" s="33">
        <v>313940</v>
      </c>
      <c r="AH21" s="33">
        <v>100625</v>
      </c>
      <c r="AI21" s="33">
        <v>2145</v>
      </c>
      <c r="AJ21" s="33">
        <v>12718</v>
      </c>
      <c r="AK21" s="33">
        <v>36</v>
      </c>
      <c r="AL21" s="33">
        <v>0</v>
      </c>
      <c r="AM21" s="33">
        <v>0</v>
      </c>
      <c r="AN21" s="33">
        <v>0</v>
      </c>
      <c r="AO21" s="33">
        <v>70</v>
      </c>
      <c r="AP21" s="33">
        <v>21944</v>
      </c>
      <c r="AQ21" s="33">
        <v>285</v>
      </c>
      <c r="AR21" s="33">
        <v>590293</v>
      </c>
      <c r="AS21" s="28">
        <v>44563</v>
      </c>
      <c r="AT21" s="28">
        <v>44926</v>
      </c>
      <c r="AU21" s="29" t="s">
        <v>114</v>
      </c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</row>
    <row r="22" spans="1:67" ht="108" customHeight="1" x14ac:dyDescent="0.2">
      <c r="A22" s="21">
        <v>1</v>
      </c>
      <c r="B22" s="22" t="s">
        <v>63</v>
      </c>
      <c r="C22" s="21">
        <v>23</v>
      </c>
      <c r="D22" s="22" t="s">
        <v>64</v>
      </c>
      <c r="E22" s="21">
        <v>2301</v>
      </c>
      <c r="F22" s="22" t="s">
        <v>65</v>
      </c>
      <c r="G22" s="21">
        <v>2301035</v>
      </c>
      <c r="H22" s="22" t="s">
        <v>107</v>
      </c>
      <c r="I22" s="21">
        <v>2301035</v>
      </c>
      <c r="J22" s="22" t="s">
        <v>107</v>
      </c>
      <c r="K22" s="21">
        <v>230103500</v>
      </c>
      <c r="L22" s="22" t="s">
        <v>108</v>
      </c>
      <c r="M22" s="21">
        <v>230103500</v>
      </c>
      <c r="N22" s="22" t="s">
        <v>108</v>
      </c>
      <c r="O22" s="21">
        <v>40</v>
      </c>
      <c r="P22" s="21"/>
      <c r="Q22" s="21">
        <f t="shared" si="0"/>
        <v>40</v>
      </c>
      <c r="R22" s="23">
        <v>2020003630139</v>
      </c>
      <c r="S22" s="22" t="s">
        <v>109</v>
      </c>
      <c r="T22" s="24">
        <f t="shared" si="3"/>
        <v>0.16280090034069311</v>
      </c>
      <c r="U22" s="22" t="s">
        <v>110</v>
      </c>
      <c r="V22" s="22" t="s">
        <v>111</v>
      </c>
      <c r="W22" s="22" t="s">
        <v>115</v>
      </c>
      <c r="X22" s="25">
        <f>10000000-6227780</f>
        <v>3772220</v>
      </c>
      <c r="Y22" s="71" t="s">
        <v>118</v>
      </c>
      <c r="Z22" s="32" t="s">
        <v>117</v>
      </c>
      <c r="AA22" s="23">
        <v>88</v>
      </c>
      <c r="AB22" s="21" t="s">
        <v>119</v>
      </c>
      <c r="AC22" s="33">
        <v>295972</v>
      </c>
      <c r="AD22" s="33">
        <v>294321</v>
      </c>
      <c r="AE22" s="33">
        <v>132302</v>
      </c>
      <c r="AF22" s="33">
        <v>43426</v>
      </c>
      <c r="AG22" s="33">
        <v>313940</v>
      </c>
      <c r="AH22" s="33">
        <v>100625</v>
      </c>
      <c r="AI22" s="33">
        <v>2145</v>
      </c>
      <c r="AJ22" s="33">
        <v>12718</v>
      </c>
      <c r="AK22" s="33">
        <v>36</v>
      </c>
      <c r="AL22" s="33">
        <v>0</v>
      </c>
      <c r="AM22" s="33">
        <v>0</v>
      </c>
      <c r="AN22" s="33">
        <v>0</v>
      </c>
      <c r="AO22" s="33">
        <v>70</v>
      </c>
      <c r="AP22" s="33">
        <v>21944</v>
      </c>
      <c r="AQ22" s="33">
        <v>285</v>
      </c>
      <c r="AR22" s="33">
        <v>590293</v>
      </c>
      <c r="AS22" s="28">
        <v>44563</v>
      </c>
      <c r="AT22" s="28">
        <v>44926</v>
      </c>
      <c r="AU22" s="29" t="s">
        <v>114</v>
      </c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</row>
    <row r="23" spans="1:67" ht="108" customHeight="1" x14ac:dyDescent="0.2">
      <c r="A23" s="21">
        <v>1</v>
      </c>
      <c r="B23" s="22" t="s">
        <v>63</v>
      </c>
      <c r="C23" s="21">
        <v>23</v>
      </c>
      <c r="D23" s="22" t="s">
        <v>64</v>
      </c>
      <c r="E23" s="21">
        <v>2301</v>
      </c>
      <c r="F23" s="22" t="s">
        <v>65</v>
      </c>
      <c r="G23" s="21">
        <v>2301035</v>
      </c>
      <c r="H23" s="22" t="s">
        <v>107</v>
      </c>
      <c r="I23" s="21">
        <v>2301035</v>
      </c>
      <c r="J23" s="22" t="s">
        <v>107</v>
      </c>
      <c r="K23" s="21">
        <v>230103500</v>
      </c>
      <c r="L23" s="22" t="s">
        <v>108</v>
      </c>
      <c r="M23" s="21">
        <v>230103500</v>
      </c>
      <c r="N23" s="22" t="s">
        <v>108</v>
      </c>
      <c r="O23" s="21">
        <v>40</v>
      </c>
      <c r="P23" s="21"/>
      <c r="Q23" s="21">
        <f t="shared" si="0"/>
        <v>40</v>
      </c>
      <c r="R23" s="23">
        <v>2020003630139</v>
      </c>
      <c r="S23" s="22" t="s">
        <v>109</v>
      </c>
      <c r="T23" s="24">
        <f t="shared" si="3"/>
        <v>0.16280090034069311</v>
      </c>
      <c r="U23" s="22" t="s">
        <v>110</v>
      </c>
      <c r="V23" s="22" t="s">
        <v>111</v>
      </c>
      <c r="W23" s="22" t="s">
        <v>120</v>
      </c>
      <c r="X23" s="25">
        <f>40000000-18000000</f>
        <v>22000000</v>
      </c>
      <c r="Y23" s="71" t="s">
        <v>121</v>
      </c>
      <c r="Z23" s="32" t="s">
        <v>122</v>
      </c>
      <c r="AA23" s="23">
        <v>88</v>
      </c>
      <c r="AB23" s="21" t="s">
        <v>119</v>
      </c>
      <c r="AC23" s="33">
        <v>295972</v>
      </c>
      <c r="AD23" s="33">
        <v>294321</v>
      </c>
      <c r="AE23" s="33">
        <v>132302</v>
      </c>
      <c r="AF23" s="33">
        <v>43426</v>
      </c>
      <c r="AG23" s="33">
        <v>313940</v>
      </c>
      <c r="AH23" s="33">
        <v>100625</v>
      </c>
      <c r="AI23" s="33">
        <v>2145</v>
      </c>
      <c r="AJ23" s="33">
        <v>12718</v>
      </c>
      <c r="AK23" s="33">
        <v>36</v>
      </c>
      <c r="AL23" s="33">
        <v>0</v>
      </c>
      <c r="AM23" s="33">
        <v>0</v>
      </c>
      <c r="AN23" s="33">
        <v>0</v>
      </c>
      <c r="AO23" s="33">
        <v>70</v>
      </c>
      <c r="AP23" s="33">
        <v>21944</v>
      </c>
      <c r="AQ23" s="33">
        <v>285</v>
      </c>
      <c r="AR23" s="33">
        <v>590293</v>
      </c>
      <c r="AS23" s="28">
        <v>44563</v>
      </c>
      <c r="AT23" s="28">
        <v>44926</v>
      </c>
      <c r="AU23" s="29" t="s">
        <v>114</v>
      </c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</row>
    <row r="24" spans="1:67" ht="85.5" customHeight="1" x14ac:dyDescent="0.2">
      <c r="A24" s="21">
        <v>1</v>
      </c>
      <c r="B24" s="22" t="s">
        <v>63</v>
      </c>
      <c r="C24" s="21">
        <v>23</v>
      </c>
      <c r="D24" s="22" t="s">
        <v>64</v>
      </c>
      <c r="E24" s="21">
        <v>2301</v>
      </c>
      <c r="F24" s="22" t="s">
        <v>65</v>
      </c>
      <c r="G24" s="21">
        <v>2301015</v>
      </c>
      <c r="H24" s="22" t="s">
        <v>123</v>
      </c>
      <c r="I24" s="21">
        <v>2301015</v>
      </c>
      <c r="J24" s="22" t="s">
        <v>123</v>
      </c>
      <c r="K24" s="21">
        <v>230101500</v>
      </c>
      <c r="L24" s="22" t="s">
        <v>124</v>
      </c>
      <c r="M24" s="21">
        <v>230101500</v>
      </c>
      <c r="N24" s="22" t="s">
        <v>124</v>
      </c>
      <c r="O24" s="21">
        <v>3</v>
      </c>
      <c r="P24" s="21"/>
      <c r="Q24" s="21">
        <f t="shared" si="0"/>
        <v>3</v>
      </c>
      <c r="R24" s="23">
        <v>2020003630139</v>
      </c>
      <c r="S24" s="22" t="s">
        <v>109</v>
      </c>
      <c r="T24" s="24">
        <f>X24/SUM($X$20:$X$30)</f>
        <v>5.4651030399635661E-2</v>
      </c>
      <c r="U24" s="22" t="s">
        <v>110</v>
      </c>
      <c r="V24" s="22" t="s">
        <v>125</v>
      </c>
      <c r="W24" s="22" t="s">
        <v>126</v>
      </c>
      <c r="X24" s="25">
        <f>18000000+13200000</f>
        <v>31200000</v>
      </c>
      <c r="Y24" s="71" t="s">
        <v>127</v>
      </c>
      <c r="Z24" s="26" t="s">
        <v>73</v>
      </c>
      <c r="AA24" s="23">
        <v>20</v>
      </c>
      <c r="AB24" s="21" t="s">
        <v>74</v>
      </c>
      <c r="AC24" s="33">
        <v>295972</v>
      </c>
      <c r="AD24" s="33">
        <v>294321</v>
      </c>
      <c r="AE24" s="33">
        <v>132302</v>
      </c>
      <c r="AF24" s="33">
        <v>43426</v>
      </c>
      <c r="AG24" s="33">
        <v>313940</v>
      </c>
      <c r="AH24" s="33">
        <v>100625</v>
      </c>
      <c r="AI24" s="33">
        <v>2145</v>
      </c>
      <c r="AJ24" s="33">
        <v>12718</v>
      </c>
      <c r="AK24" s="33">
        <v>36</v>
      </c>
      <c r="AL24" s="33">
        <v>0</v>
      </c>
      <c r="AM24" s="33">
        <v>0</v>
      </c>
      <c r="AN24" s="33">
        <v>0</v>
      </c>
      <c r="AO24" s="33">
        <v>70</v>
      </c>
      <c r="AP24" s="33">
        <v>21944</v>
      </c>
      <c r="AQ24" s="33">
        <v>285</v>
      </c>
      <c r="AR24" s="33">
        <v>590293</v>
      </c>
      <c r="AS24" s="28">
        <v>44563</v>
      </c>
      <c r="AT24" s="28">
        <v>44926</v>
      </c>
      <c r="AU24" s="29" t="s">
        <v>114</v>
      </c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</row>
    <row r="25" spans="1:67" ht="85.5" customHeight="1" x14ac:dyDescent="0.2">
      <c r="A25" s="21">
        <v>1</v>
      </c>
      <c r="B25" s="22" t="s">
        <v>63</v>
      </c>
      <c r="C25" s="21">
        <v>23</v>
      </c>
      <c r="D25" s="22" t="s">
        <v>64</v>
      </c>
      <c r="E25" s="21">
        <v>2301</v>
      </c>
      <c r="F25" s="22" t="s">
        <v>65</v>
      </c>
      <c r="G25" s="21">
        <v>2301030</v>
      </c>
      <c r="H25" s="22" t="s">
        <v>128</v>
      </c>
      <c r="I25" s="21">
        <v>2301030</v>
      </c>
      <c r="J25" s="22" t="s">
        <v>128</v>
      </c>
      <c r="K25" s="21">
        <v>230103000</v>
      </c>
      <c r="L25" s="22" t="s">
        <v>129</v>
      </c>
      <c r="M25" s="21">
        <v>230103000</v>
      </c>
      <c r="N25" s="22" t="s">
        <v>129</v>
      </c>
      <c r="O25" s="21">
        <v>7000</v>
      </c>
      <c r="P25" s="21"/>
      <c r="Q25" s="21">
        <f t="shared" si="0"/>
        <v>7000</v>
      </c>
      <c r="R25" s="23">
        <v>2020003630139</v>
      </c>
      <c r="S25" s="22" t="s">
        <v>109</v>
      </c>
      <c r="T25" s="24">
        <f>SUM($X$25:$X$27)/SUM($X$20:$X$30)</f>
        <v>0.71948918802932238</v>
      </c>
      <c r="U25" s="22" t="s">
        <v>110</v>
      </c>
      <c r="V25" s="22" t="s">
        <v>130</v>
      </c>
      <c r="W25" s="22" t="s">
        <v>131</v>
      </c>
      <c r="X25" s="25">
        <f>140000000+24227780+50000000</f>
        <v>214227780</v>
      </c>
      <c r="Y25" s="71" t="s">
        <v>132</v>
      </c>
      <c r="Z25" s="26" t="s">
        <v>73</v>
      </c>
      <c r="AA25" s="23">
        <v>88</v>
      </c>
      <c r="AB25" s="21" t="s">
        <v>119</v>
      </c>
      <c r="AC25" s="33">
        <v>295972</v>
      </c>
      <c r="AD25" s="33">
        <v>294321</v>
      </c>
      <c r="AE25" s="33">
        <v>132302</v>
      </c>
      <c r="AF25" s="33">
        <v>43426</v>
      </c>
      <c r="AG25" s="33">
        <v>313940</v>
      </c>
      <c r="AH25" s="33">
        <v>100625</v>
      </c>
      <c r="AI25" s="33">
        <v>2145</v>
      </c>
      <c r="AJ25" s="33">
        <v>12718</v>
      </c>
      <c r="AK25" s="33">
        <v>36</v>
      </c>
      <c r="AL25" s="33">
        <v>0</v>
      </c>
      <c r="AM25" s="33">
        <v>0</v>
      </c>
      <c r="AN25" s="33">
        <v>0</v>
      </c>
      <c r="AO25" s="33">
        <v>70</v>
      </c>
      <c r="AP25" s="33">
        <v>21944</v>
      </c>
      <c r="AQ25" s="33">
        <v>285</v>
      </c>
      <c r="AR25" s="33">
        <v>590293</v>
      </c>
      <c r="AS25" s="28">
        <v>44563</v>
      </c>
      <c r="AT25" s="28">
        <v>44926</v>
      </c>
      <c r="AU25" s="29" t="s">
        <v>114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</row>
    <row r="26" spans="1:67" ht="79.5" customHeight="1" x14ac:dyDescent="0.2">
      <c r="A26" s="21">
        <v>1</v>
      </c>
      <c r="B26" s="22" t="s">
        <v>63</v>
      </c>
      <c r="C26" s="21">
        <v>23</v>
      </c>
      <c r="D26" s="22" t="s">
        <v>64</v>
      </c>
      <c r="E26" s="21">
        <v>2301</v>
      </c>
      <c r="F26" s="22" t="s">
        <v>65</v>
      </c>
      <c r="G26" s="21">
        <v>2301030</v>
      </c>
      <c r="H26" s="22" t="s">
        <v>128</v>
      </c>
      <c r="I26" s="21">
        <v>2301030</v>
      </c>
      <c r="J26" s="22" t="s">
        <v>128</v>
      </c>
      <c r="K26" s="21">
        <v>230103000</v>
      </c>
      <c r="L26" s="22" t="s">
        <v>129</v>
      </c>
      <c r="M26" s="21">
        <v>230103000</v>
      </c>
      <c r="N26" s="22" t="s">
        <v>129</v>
      </c>
      <c r="O26" s="21">
        <v>7000</v>
      </c>
      <c r="P26" s="21"/>
      <c r="Q26" s="21">
        <f t="shared" si="0"/>
        <v>7000</v>
      </c>
      <c r="R26" s="23">
        <v>2020003630139</v>
      </c>
      <c r="S26" s="22" t="s">
        <v>109</v>
      </c>
      <c r="T26" s="24">
        <f t="shared" ref="T26:T27" si="4">SUM($X$25:$X$27)/SUM($X$20:$X$30)</f>
        <v>0.71948918802932238</v>
      </c>
      <c r="U26" s="22" t="s">
        <v>110</v>
      </c>
      <c r="V26" s="22" t="s">
        <v>130</v>
      </c>
      <c r="W26" s="22" t="s">
        <v>131</v>
      </c>
      <c r="X26" s="25">
        <f>110915000+55060000+30550000</f>
        <v>196525000</v>
      </c>
      <c r="Y26" s="71" t="s">
        <v>133</v>
      </c>
      <c r="Z26" s="26" t="s">
        <v>73</v>
      </c>
      <c r="AA26" s="23">
        <v>20</v>
      </c>
      <c r="AB26" s="21" t="s">
        <v>74</v>
      </c>
      <c r="AC26" s="33">
        <v>295972</v>
      </c>
      <c r="AD26" s="33">
        <v>294321</v>
      </c>
      <c r="AE26" s="33">
        <v>132302</v>
      </c>
      <c r="AF26" s="33">
        <v>43426</v>
      </c>
      <c r="AG26" s="33">
        <v>313940</v>
      </c>
      <c r="AH26" s="33">
        <v>100625</v>
      </c>
      <c r="AI26" s="33">
        <v>2145</v>
      </c>
      <c r="AJ26" s="33">
        <v>12718</v>
      </c>
      <c r="AK26" s="33">
        <v>36</v>
      </c>
      <c r="AL26" s="33">
        <v>0</v>
      </c>
      <c r="AM26" s="33">
        <v>0</v>
      </c>
      <c r="AN26" s="33">
        <v>0</v>
      </c>
      <c r="AO26" s="33">
        <v>70</v>
      </c>
      <c r="AP26" s="33">
        <v>21944</v>
      </c>
      <c r="AQ26" s="33">
        <v>285</v>
      </c>
      <c r="AR26" s="33">
        <v>590293</v>
      </c>
      <c r="AS26" s="28">
        <v>44563</v>
      </c>
      <c r="AT26" s="28">
        <v>44926</v>
      </c>
      <c r="AU26" s="29" t="s">
        <v>114</v>
      </c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</row>
    <row r="27" spans="1:67" ht="81.75" customHeight="1" x14ac:dyDescent="0.2">
      <c r="A27" s="21">
        <v>1</v>
      </c>
      <c r="B27" s="22" t="s">
        <v>63</v>
      </c>
      <c r="C27" s="21">
        <v>23</v>
      </c>
      <c r="D27" s="22" t="s">
        <v>64</v>
      </c>
      <c r="E27" s="21">
        <v>2301</v>
      </c>
      <c r="F27" s="22" t="s">
        <v>65</v>
      </c>
      <c r="G27" s="21">
        <v>2301030</v>
      </c>
      <c r="H27" s="22" t="s">
        <v>128</v>
      </c>
      <c r="I27" s="21">
        <v>2301030</v>
      </c>
      <c r="J27" s="22" t="s">
        <v>128</v>
      </c>
      <c r="K27" s="21">
        <v>230103000</v>
      </c>
      <c r="L27" s="22" t="s">
        <v>129</v>
      </c>
      <c r="M27" s="21">
        <v>230103000</v>
      </c>
      <c r="N27" s="22" t="s">
        <v>129</v>
      </c>
      <c r="O27" s="21">
        <v>7000</v>
      </c>
      <c r="P27" s="21"/>
      <c r="Q27" s="21">
        <f t="shared" si="0"/>
        <v>7000</v>
      </c>
      <c r="R27" s="23">
        <v>2020003630139</v>
      </c>
      <c r="S27" s="22" t="s">
        <v>109</v>
      </c>
      <c r="T27" s="24">
        <f t="shared" si="4"/>
        <v>0.71948918802932238</v>
      </c>
      <c r="U27" s="22" t="s">
        <v>110</v>
      </c>
      <c r="V27" s="22" t="s">
        <v>130</v>
      </c>
      <c r="W27" s="22" t="s">
        <v>134</v>
      </c>
      <c r="X27" s="25">
        <f>5000000-5000000</f>
        <v>0</v>
      </c>
      <c r="Y27" s="71" t="s">
        <v>135</v>
      </c>
      <c r="Z27" s="32" t="s">
        <v>136</v>
      </c>
      <c r="AA27" s="23">
        <v>20</v>
      </c>
      <c r="AB27" s="21" t="s">
        <v>74</v>
      </c>
      <c r="AC27" s="33">
        <v>295972</v>
      </c>
      <c r="AD27" s="33">
        <v>294321</v>
      </c>
      <c r="AE27" s="33">
        <v>132302</v>
      </c>
      <c r="AF27" s="33">
        <v>43426</v>
      </c>
      <c r="AG27" s="33">
        <v>313940</v>
      </c>
      <c r="AH27" s="33">
        <v>100625</v>
      </c>
      <c r="AI27" s="33">
        <v>2145</v>
      </c>
      <c r="AJ27" s="33">
        <v>12718</v>
      </c>
      <c r="AK27" s="33">
        <v>36</v>
      </c>
      <c r="AL27" s="33">
        <v>0</v>
      </c>
      <c r="AM27" s="33">
        <v>0</v>
      </c>
      <c r="AN27" s="33">
        <v>0</v>
      </c>
      <c r="AO27" s="33">
        <v>70</v>
      </c>
      <c r="AP27" s="33">
        <v>21944</v>
      </c>
      <c r="AQ27" s="33">
        <v>285</v>
      </c>
      <c r="AR27" s="33">
        <v>590293</v>
      </c>
      <c r="AS27" s="28">
        <v>44563</v>
      </c>
      <c r="AT27" s="28">
        <v>44926</v>
      </c>
      <c r="AU27" s="29" t="s">
        <v>114</v>
      </c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</row>
    <row r="28" spans="1:67" ht="89.25" customHeight="1" x14ac:dyDescent="0.2">
      <c r="A28" s="21">
        <v>1</v>
      </c>
      <c r="B28" s="22" t="s">
        <v>63</v>
      </c>
      <c r="C28" s="21">
        <v>23</v>
      </c>
      <c r="D28" s="22" t="s">
        <v>64</v>
      </c>
      <c r="E28" s="21">
        <v>2301</v>
      </c>
      <c r="F28" s="22" t="s">
        <v>65</v>
      </c>
      <c r="G28" s="21">
        <v>2301004</v>
      </c>
      <c r="H28" s="22" t="s">
        <v>137</v>
      </c>
      <c r="I28" s="21">
        <v>2301004</v>
      </c>
      <c r="J28" s="22" t="s">
        <v>137</v>
      </c>
      <c r="K28" s="21">
        <v>230100400</v>
      </c>
      <c r="L28" s="22" t="s">
        <v>138</v>
      </c>
      <c r="M28" s="21">
        <v>230100400</v>
      </c>
      <c r="N28" s="22" t="s">
        <v>138</v>
      </c>
      <c r="O28" s="21">
        <v>1</v>
      </c>
      <c r="P28" s="21"/>
      <c r="Q28" s="21">
        <f t="shared" si="0"/>
        <v>1</v>
      </c>
      <c r="R28" s="23">
        <v>2020003630139</v>
      </c>
      <c r="S28" s="22" t="s">
        <v>109</v>
      </c>
      <c r="T28" s="24">
        <f>X28/SUM($X$20:$X$30)</f>
        <v>3.1529440615174417E-2</v>
      </c>
      <c r="U28" s="22" t="s">
        <v>110</v>
      </c>
      <c r="V28" s="22" t="s">
        <v>139</v>
      </c>
      <c r="W28" s="22" t="s">
        <v>140</v>
      </c>
      <c r="X28" s="25">
        <v>18000000</v>
      </c>
      <c r="Y28" s="71" t="s">
        <v>141</v>
      </c>
      <c r="Z28" s="26" t="s">
        <v>73</v>
      </c>
      <c r="AA28" s="23">
        <v>20</v>
      </c>
      <c r="AB28" s="21" t="s">
        <v>74</v>
      </c>
      <c r="AC28" s="33">
        <v>295972</v>
      </c>
      <c r="AD28" s="33">
        <v>294321</v>
      </c>
      <c r="AE28" s="33">
        <v>132302</v>
      </c>
      <c r="AF28" s="33">
        <v>43426</v>
      </c>
      <c r="AG28" s="33">
        <v>313940</v>
      </c>
      <c r="AH28" s="33">
        <v>100625</v>
      </c>
      <c r="AI28" s="33">
        <v>2145</v>
      </c>
      <c r="AJ28" s="33">
        <v>12718</v>
      </c>
      <c r="AK28" s="33">
        <v>36</v>
      </c>
      <c r="AL28" s="33">
        <v>0</v>
      </c>
      <c r="AM28" s="33">
        <v>0</v>
      </c>
      <c r="AN28" s="33">
        <v>0</v>
      </c>
      <c r="AO28" s="33">
        <v>70</v>
      </c>
      <c r="AP28" s="33">
        <v>21944</v>
      </c>
      <c r="AQ28" s="33">
        <v>285</v>
      </c>
      <c r="AR28" s="33">
        <v>590293</v>
      </c>
      <c r="AS28" s="28">
        <v>44563</v>
      </c>
      <c r="AT28" s="28">
        <v>44926</v>
      </c>
      <c r="AU28" s="29" t="s">
        <v>114</v>
      </c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</row>
    <row r="29" spans="1:67" ht="108.75" customHeight="1" x14ac:dyDescent="0.2">
      <c r="A29" s="21">
        <v>1</v>
      </c>
      <c r="B29" s="22" t="s">
        <v>63</v>
      </c>
      <c r="C29" s="21">
        <v>23</v>
      </c>
      <c r="D29" s="22" t="s">
        <v>64</v>
      </c>
      <c r="E29" s="21">
        <v>2301</v>
      </c>
      <c r="F29" s="22" t="s">
        <v>65</v>
      </c>
      <c r="G29" s="21">
        <v>2301042</v>
      </c>
      <c r="H29" s="22" t="s">
        <v>142</v>
      </c>
      <c r="I29" s="21">
        <v>2301042</v>
      </c>
      <c r="J29" s="22" t="s">
        <v>142</v>
      </c>
      <c r="K29" s="21">
        <v>230104201</v>
      </c>
      <c r="L29" s="22" t="s">
        <v>143</v>
      </c>
      <c r="M29" s="21">
        <v>230104201</v>
      </c>
      <c r="N29" s="22" t="s">
        <v>143</v>
      </c>
      <c r="O29" s="21">
        <v>1</v>
      </c>
      <c r="P29" s="21"/>
      <c r="Q29" s="21">
        <f t="shared" si="0"/>
        <v>1</v>
      </c>
      <c r="R29" s="23">
        <v>2020003630139</v>
      </c>
      <c r="S29" s="22" t="s">
        <v>109</v>
      </c>
      <c r="T29" s="24">
        <f>SUM($X$29:$X$30)/SUM($X$20:$X$30)</f>
        <v>3.1529440615174417E-2</v>
      </c>
      <c r="U29" s="22" t="s">
        <v>110</v>
      </c>
      <c r="V29" s="22" t="s">
        <v>144</v>
      </c>
      <c r="W29" s="22" t="s">
        <v>145</v>
      </c>
      <c r="X29" s="25">
        <v>12000000</v>
      </c>
      <c r="Y29" s="71" t="s">
        <v>146</v>
      </c>
      <c r="Z29" s="26" t="s">
        <v>73</v>
      </c>
      <c r="AA29" s="23">
        <v>20</v>
      </c>
      <c r="AB29" s="21" t="s">
        <v>74</v>
      </c>
      <c r="AC29" s="33">
        <v>295972</v>
      </c>
      <c r="AD29" s="33">
        <v>294321</v>
      </c>
      <c r="AE29" s="33">
        <v>132302</v>
      </c>
      <c r="AF29" s="33">
        <v>43426</v>
      </c>
      <c r="AG29" s="33">
        <v>313940</v>
      </c>
      <c r="AH29" s="33">
        <v>100625</v>
      </c>
      <c r="AI29" s="33">
        <v>2145</v>
      </c>
      <c r="AJ29" s="33">
        <v>12718</v>
      </c>
      <c r="AK29" s="33">
        <v>36</v>
      </c>
      <c r="AL29" s="33">
        <v>0</v>
      </c>
      <c r="AM29" s="33">
        <v>0</v>
      </c>
      <c r="AN29" s="33">
        <v>0</v>
      </c>
      <c r="AO29" s="33">
        <v>70</v>
      </c>
      <c r="AP29" s="33">
        <v>21944</v>
      </c>
      <c r="AQ29" s="33">
        <v>285</v>
      </c>
      <c r="AR29" s="33">
        <v>590293</v>
      </c>
      <c r="AS29" s="28">
        <v>44563</v>
      </c>
      <c r="AT29" s="28">
        <v>44926</v>
      </c>
      <c r="AU29" s="29" t="s">
        <v>114</v>
      </c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</row>
    <row r="30" spans="1:67" ht="101.25" customHeight="1" x14ac:dyDescent="0.2">
      <c r="A30" s="21">
        <v>1</v>
      </c>
      <c r="B30" s="22" t="s">
        <v>63</v>
      </c>
      <c r="C30" s="21">
        <v>23</v>
      </c>
      <c r="D30" s="22" t="s">
        <v>64</v>
      </c>
      <c r="E30" s="21">
        <v>2301</v>
      </c>
      <c r="F30" s="22" t="s">
        <v>65</v>
      </c>
      <c r="G30" s="21">
        <v>2301042</v>
      </c>
      <c r="H30" s="22" t="s">
        <v>142</v>
      </c>
      <c r="I30" s="21">
        <v>2301042</v>
      </c>
      <c r="J30" s="22" t="s">
        <v>142</v>
      </c>
      <c r="K30" s="21">
        <v>230104201</v>
      </c>
      <c r="L30" s="22" t="s">
        <v>143</v>
      </c>
      <c r="M30" s="21">
        <v>230104201</v>
      </c>
      <c r="N30" s="22" t="s">
        <v>143</v>
      </c>
      <c r="O30" s="21">
        <v>1</v>
      </c>
      <c r="P30" s="21"/>
      <c r="Q30" s="21">
        <f t="shared" si="0"/>
        <v>1</v>
      </c>
      <c r="R30" s="23">
        <v>2020003630139</v>
      </c>
      <c r="S30" s="22" t="s">
        <v>109</v>
      </c>
      <c r="T30" s="24">
        <f>SUM($X$29:$X$30)/SUM($X$20:$X$30)</f>
        <v>3.1529440615174417E-2</v>
      </c>
      <c r="U30" s="22" t="s">
        <v>110</v>
      </c>
      <c r="V30" s="22" t="s">
        <v>144</v>
      </c>
      <c r="W30" s="22" t="s">
        <v>147</v>
      </c>
      <c r="X30" s="25">
        <v>6000000</v>
      </c>
      <c r="Y30" s="71" t="s">
        <v>148</v>
      </c>
      <c r="Z30" s="32" t="s">
        <v>117</v>
      </c>
      <c r="AA30" s="23">
        <v>20</v>
      </c>
      <c r="AB30" s="21" t="s">
        <v>74</v>
      </c>
      <c r="AC30" s="33">
        <v>295972</v>
      </c>
      <c r="AD30" s="33">
        <v>294321</v>
      </c>
      <c r="AE30" s="33">
        <v>132302</v>
      </c>
      <c r="AF30" s="33">
        <v>43426</v>
      </c>
      <c r="AG30" s="33">
        <v>313940</v>
      </c>
      <c r="AH30" s="33">
        <v>100625</v>
      </c>
      <c r="AI30" s="33">
        <v>2145</v>
      </c>
      <c r="AJ30" s="33">
        <v>12718</v>
      </c>
      <c r="AK30" s="33">
        <v>36</v>
      </c>
      <c r="AL30" s="33">
        <v>0</v>
      </c>
      <c r="AM30" s="33">
        <v>0</v>
      </c>
      <c r="AN30" s="33">
        <v>0</v>
      </c>
      <c r="AO30" s="33">
        <v>70</v>
      </c>
      <c r="AP30" s="33">
        <v>21944</v>
      </c>
      <c r="AQ30" s="33">
        <v>285</v>
      </c>
      <c r="AR30" s="33">
        <v>590293</v>
      </c>
      <c r="AS30" s="28">
        <v>44563</v>
      </c>
      <c r="AT30" s="28">
        <v>44926</v>
      </c>
      <c r="AU30" s="29" t="s">
        <v>114</v>
      </c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</row>
    <row r="31" spans="1:67" ht="116.25" customHeight="1" x14ac:dyDescent="0.2">
      <c r="A31" s="23">
        <v>1</v>
      </c>
      <c r="B31" s="34" t="s">
        <v>63</v>
      </c>
      <c r="C31" s="23">
        <v>23</v>
      </c>
      <c r="D31" s="34" t="s">
        <v>64</v>
      </c>
      <c r="E31" s="21">
        <v>2302</v>
      </c>
      <c r="F31" s="34" t="s">
        <v>149</v>
      </c>
      <c r="G31" s="21">
        <v>2302042</v>
      </c>
      <c r="H31" s="34" t="s">
        <v>150</v>
      </c>
      <c r="I31" s="21">
        <v>2302042</v>
      </c>
      <c r="J31" s="34" t="s">
        <v>150</v>
      </c>
      <c r="K31" s="21">
        <v>230204200</v>
      </c>
      <c r="L31" s="34" t="s">
        <v>151</v>
      </c>
      <c r="M31" s="21">
        <v>230204200</v>
      </c>
      <c r="N31" s="34" t="s">
        <v>151</v>
      </c>
      <c r="O31" s="21">
        <v>1</v>
      </c>
      <c r="P31" s="21"/>
      <c r="Q31" s="21">
        <f t="shared" si="0"/>
        <v>1</v>
      </c>
      <c r="R31" s="23">
        <v>2020003630039</v>
      </c>
      <c r="S31" s="34" t="s">
        <v>152</v>
      </c>
      <c r="T31" s="24">
        <f>SUM($X$31:$X$32)/SUM($X$31:$X$39)</f>
        <v>9.0559440559440554E-2</v>
      </c>
      <c r="U31" s="34" t="s">
        <v>153</v>
      </c>
      <c r="V31" s="34" t="s">
        <v>154</v>
      </c>
      <c r="W31" s="34" t="s">
        <v>155</v>
      </c>
      <c r="X31" s="25">
        <f>16000000+5900000</f>
        <v>21900000</v>
      </c>
      <c r="Y31" s="71" t="s">
        <v>156</v>
      </c>
      <c r="Z31" s="26" t="s">
        <v>73</v>
      </c>
      <c r="AA31" s="23">
        <v>20</v>
      </c>
      <c r="AB31" s="21" t="s">
        <v>74</v>
      </c>
      <c r="AC31" s="33">
        <v>295972</v>
      </c>
      <c r="AD31" s="33">
        <v>294321</v>
      </c>
      <c r="AE31" s="33">
        <v>132302</v>
      </c>
      <c r="AF31" s="33">
        <v>43426</v>
      </c>
      <c r="AG31" s="33">
        <v>313940</v>
      </c>
      <c r="AH31" s="33">
        <v>100625</v>
      </c>
      <c r="AI31" s="33">
        <v>2145</v>
      </c>
      <c r="AJ31" s="33">
        <v>12718</v>
      </c>
      <c r="AK31" s="33">
        <v>36</v>
      </c>
      <c r="AL31" s="33">
        <v>0</v>
      </c>
      <c r="AM31" s="33">
        <v>0</v>
      </c>
      <c r="AN31" s="33">
        <v>0</v>
      </c>
      <c r="AO31" s="33">
        <v>70</v>
      </c>
      <c r="AP31" s="33">
        <v>21944</v>
      </c>
      <c r="AQ31" s="33">
        <v>285</v>
      </c>
      <c r="AR31" s="33">
        <v>590293</v>
      </c>
      <c r="AS31" s="28">
        <v>44563</v>
      </c>
      <c r="AT31" s="28">
        <v>44926</v>
      </c>
      <c r="AU31" s="29" t="s">
        <v>114</v>
      </c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</row>
    <row r="32" spans="1:67" ht="153" customHeight="1" x14ac:dyDescent="0.2">
      <c r="A32" s="21">
        <v>1</v>
      </c>
      <c r="B32" s="22" t="s">
        <v>63</v>
      </c>
      <c r="C32" s="21">
        <v>23</v>
      </c>
      <c r="D32" s="22" t="s">
        <v>64</v>
      </c>
      <c r="E32" s="31">
        <v>2302</v>
      </c>
      <c r="F32" s="22" t="s">
        <v>149</v>
      </c>
      <c r="G32" s="21">
        <v>2302042</v>
      </c>
      <c r="H32" s="22" t="s">
        <v>150</v>
      </c>
      <c r="I32" s="21">
        <v>2302042</v>
      </c>
      <c r="J32" s="22" t="s">
        <v>150</v>
      </c>
      <c r="K32" s="21">
        <v>230204200</v>
      </c>
      <c r="L32" s="22" t="s">
        <v>151</v>
      </c>
      <c r="M32" s="21">
        <v>230204200</v>
      </c>
      <c r="N32" s="22" t="s">
        <v>151</v>
      </c>
      <c r="O32" s="21">
        <v>1</v>
      </c>
      <c r="P32" s="21"/>
      <c r="Q32" s="21">
        <f t="shared" si="0"/>
        <v>1</v>
      </c>
      <c r="R32" s="23">
        <v>2020003630039</v>
      </c>
      <c r="S32" s="22" t="s">
        <v>152</v>
      </c>
      <c r="T32" s="24">
        <f>SUM($X$31:$X$32)/SUM($X$31:$X$39)</f>
        <v>9.0559440559440554E-2</v>
      </c>
      <c r="U32" s="22" t="s">
        <v>153</v>
      </c>
      <c r="V32" s="22" t="s">
        <v>154</v>
      </c>
      <c r="W32" s="22" t="s">
        <v>157</v>
      </c>
      <c r="X32" s="25">
        <v>4000000</v>
      </c>
      <c r="Y32" s="71" t="s">
        <v>158</v>
      </c>
      <c r="Z32" s="32" t="s">
        <v>159</v>
      </c>
      <c r="AA32" s="23">
        <v>20</v>
      </c>
      <c r="AB32" s="21" t="s">
        <v>74</v>
      </c>
      <c r="AC32" s="33">
        <v>295972</v>
      </c>
      <c r="AD32" s="33">
        <v>294321</v>
      </c>
      <c r="AE32" s="33">
        <v>132302</v>
      </c>
      <c r="AF32" s="33">
        <v>43426</v>
      </c>
      <c r="AG32" s="33">
        <v>313940</v>
      </c>
      <c r="AH32" s="33">
        <v>100625</v>
      </c>
      <c r="AI32" s="33">
        <v>2145</v>
      </c>
      <c r="AJ32" s="33">
        <v>12718</v>
      </c>
      <c r="AK32" s="33">
        <v>36</v>
      </c>
      <c r="AL32" s="33">
        <v>0</v>
      </c>
      <c r="AM32" s="33">
        <v>0</v>
      </c>
      <c r="AN32" s="33">
        <v>0</v>
      </c>
      <c r="AO32" s="33">
        <v>70</v>
      </c>
      <c r="AP32" s="33">
        <v>21944</v>
      </c>
      <c r="AQ32" s="33">
        <v>285</v>
      </c>
      <c r="AR32" s="33">
        <v>590293</v>
      </c>
      <c r="AS32" s="28">
        <v>44563</v>
      </c>
      <c r="AT32" s="28">
        <v>44926</v>
      </c>
      <c r="AU32" s="29" t="s">
        <v>114</v>
      </c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</row>
    <row r="33" spans="1:67" ht="153" customHeight="1" x14ac:dyDescent="0.2">
      <c r="A33" s="21">
        <v>1</v>
      </c>
      <c r="B33" s="22" t="s">
        <v>63</v>
      </c>
      <c r="C33" s="21">
        <v>23</v>
      </c>
      <c r="D33" s="22" t="s">
        <v>64</v>
      </c>
      <c r="E33" s="31">
        <v>2302</v>
      </c>
      <c r="F33" s="22" t="s">
        <v>149</v>
      </c>
      <c r="G33" s="21">
        <v>2302022</v>
      </c>
      <c r="H33" s="22" t="s">
        <v>160</v>
      </c>
      <c r="I33" s="21">
        <v>2302022</v>
      </c>
      <c r="J33" s="22" t="s">
        <v>160</v>
      </c>
      <c r="K33" s="21">
        <v>230202200</v>
      </c>
      <c r="L33" s="22" t="s">
        <v>161</v>
      </c>
      <c r="M33" s="21">
        <v>230202200</v>
      </c>
      <c r="N33" s="22" t="s">
        <v>161</v>
      </c>
      <c r="O33" s="21">
        <v>30</v>
      </c>
      <c r="P33" s="21"/>
      <c r="Q33" s="21">
        <f t="shared" si="0"/>
        <v>30</v>
      </c>
      <c r="R33" s="23">
        <v>2020003630039</v>
      </c>
      <c r="S33" s="22" t="s">
        <v>152</v>
      </c>
      <c r="T33" s="24">
        <f>SUM($X$33:$X$34)/SUM($X$31:$X$39)</f>
        <v>0.10524475524475524</v>
      </c>
      <c r="U33" s="22" t="s">
        <v>153</v>
      </c>
      <c r="V33" s="22" t="s">
        <v>162</v>
      </c>
      <c r="W33" s="22" t="s">
        <v>163</v>
      </c>
      <c r="X33" s="25">
        <f>35900000-5900000</f>
        <v>30000000</v>
      </c>
      <c r="Y33" s="71" t="s">
        <v>164</v>
      </c>
      <c r="Z33" s="26" t="s">
        <v>73</v>
      </c>
      <c r="AA33" s="23">
        <v>20</v>
      </c>
      <c r="AB33" s="21" t="s">
        <v>74</v>
      </c>
      <c r="AC33" s="27">
        <v>295972</v>
      </c>
      <c r="AD33" s="27">
        <v>294321</v>
      </c>
      <c r="AE33" s="27">
        <v>132302</v>
      </c>
      <c r="AF33" s="27">
        <v>43426</v>
      </c>
      <c r="AG33" s="27">
        <v>313940</v>
      </c>
      <c r="AH33" s="27">
        <v>100625</v>
      </c>
      <c r="AI33" s="27">
        <v>2145</v>
      </c>
      <c r="AJ33" s="27">
        <v>12718</v>
      </c>
      <c r="AK33" s="27">
        <v>36</v>
      </c>
      <c r="AL33" s="27">
        <v>0</v>
      </c>
      <c r="AM33" s="27">
        <v>0</v>
      </c>
      <c r="AN33" s="27">
        <v>0</v>
      </c>
      <c r="AO33" s="27">
        <v>70</v>
      </c>
      <c r="AP33" s="27">
        <v>21944</v>
      </c>
      <c r="AQ33" s="27">
        <v>285</v>
      </c>
      <c r="AR33" s="27">
        <f t="shared" ref="AR33:AR40" si="5">SUM(AC33:AD33)</f>
        <v>590293</v>
      </c>
      <c r="AS33" s="28">
        <v>44563</v>
      </c>
      <c r="AT33" s="28">
        <v>44926</v>
      </c>
      <c r="AU33" s="29" t="s">
        <v>114</v>
      </c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</row>
    <row r="34" spans="1:67" ht="102" customHeight="1" x14ac:dyDescent="0.2">
      <c r="A34" s="21">
        <v>1</v>
      </c>
      <c r="B34" s="22" t="s">
        <v>63</v>
      </c>
      <c r="C34" s="21">
        <v>23</v>
      </c>
      <c r="D34" s="22" t="s">
        <v>64</v>
      </c>
      <c r="E34" s="31">
        <v>2302</v>
      </c>
      <c r="F34" s="22" t="s">
        <v>149</v>
      </c>
      <c r="G34" s="21">
        <v>2302022</v>
      </c>
      <c r="H34" s="22" t="s">
        <v>160</v>
      </c>
      <c r="I34" s="21">
        <v>2302022</v>
      </c>
      <c r="J34" s="22" t="s">
        <v>160</v>
      </c>
      <c r="K34" s="21">
        <v>230202200</v>
      </c>
      <c r="L34" s="22" t="s">
        <v>161</v>
      </c>
      <c r="M34" s="21">
        <v>230202200</v>
      </c>
      <c r="N34" s="22" t="s">
        <v>161</v>
      </c>
      <c r="O34" s="21">
        <v>30</v>
      </c>
      <c r="P34" s="21"/>
      <c r="Q34" s="21">
        <f t="shared" si="0"/>
        <v>30</v>
      </c>
      <c r="R34" s="23">
        <v>2020003630039</v>
      </c>
      <c r="S34" s="22" t="s">
        <v>152</v>
      </c>
      <c r="T34" s="24">
        <f>SUM($X$33:$X$34)/SUM($X$31:$X$39)</f>
        <v>0.10524475524475524</v>
      </c>
      <c r="U34" s="22" t="s">
        <v>153</v>
      </c>
      <c r="V34" s="22" t="s">
        <v>162</v>
      </c>
      <c r="W34" s="22" t="s">
        <v>165</v>
      </c>
      <c r="X34" s="36">
        <v>100000</v>
      </c>
      <c r="Y34" s="71" t="s">
        <v>166</v>
      </c>
      <c r="Z34" s="32" t="s">
        <v>117</v>
      </c>
      <c r="AA34" s="23">
        <v>20</v>
      </c>
      <c r="AB34" s="21" t="s">
        <v>74</v>
      </c>
      <c r="AC34" s="27">
        <v>295972</v>
      </c>
      <c r="AD34" s="27">
        <v>294321</v>
      </c>
      <c r="AE34" s="27">
        <v>132302</v>
      </c>
      <c r="AF34" s="27">
        <v>43426</v>
      </c>
      <c r="AG34" s="27">
        <v>313940</v>
      </c>
      <c r="AH34" s="27">
        <v>100625</v>
      </c>
      <c r="AI34" s="27">
        <v>2145</v>
      </c>
      <c r="AJ34" s="27">
        <v>12718</v>
      </c>
      <c r="AK34" s="27">
        <v>36</v>
      </c>
      <c r="AL34" s="27">
        <v>0</v>
      </c>
      <c r="AM34" s="27">
        <v>0</v>
      </c>
      <c r="AN34" s="27">
        <v>0</v>
      </c>
      <c r="AO34" s="27">
        <v>70</v>
      </c>
      <c r="AP34" s="27">
        <v>21944</v>
      </c>
      <c r="AQ34" s="27">
        <v>285</v>
      </c>
      <c r="AR34" s="27">
        <f t="shared" si="5"/>
        <v>590293</v>
      </c>
      <c r="AS34" s="28">
        <v>44563</v>
      </c>
      <c r="AT34" s="28">
        <v>44926</v>
      </c>
      <c r="AU34" s="29" t="s">
        <v>114</v>
      </c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</row>
    <row r="35" spans="1:67" ht="102" customHeight="1" x14ac:dyDescent="0.2">
      <c r="A35" s="21">
        <v>1</v>
      </c>
      <c r="B35" s="22" t="s">
        <v>63</v>
      </c>
      <c r="C35" s="21">
        <v>23</v>
      </c>
      <c r="D35" s="22" t="s">
        <v>64</v>
      </c>
      <c r="E35" s="31">
        <v>2302</v>
      </c>
      <c r="F35" s="22" t="s">
        <v>149</v>
      </c>
      <c r="G35" s="21">
        <v>2302058</v>
      </c>
      <c r="H35" s="22" t="s">
        <v>167</v>
      </c>
      <c r="I35" s="21">
        <v>2302058</v>
      </c>
      <c r="J35" s="22" t="s">
        <v>167</v>
      </c>
      <c r="K35" s="21">
        <v>230205800</v>
      </c>
      <c r="L35" s="22" t="s">
        <v>168</v>
      </c>
      <c r="M35" s="21">
        <v>230205800</v>
      </c>
      <c r="N35" s="22" t="s">
        <v>168</v>
      </c>
      <c r="O35" s="21">
        <v>300</v>
      </c>
      <c r="P35" s="21"/>
      <c r="Q35" s="21">
        <f t="shared" si="0"/>
        <v>300</v>
      </c>
      <c r="R35" s="23">
        <v>2020003630039</v>
      </c>
      <c r="S35" s="22" t="s">
        <v>152</v>
      </c>
      <c r="T35" s="24">
        <f>SUM($X$35:$X$36)/SUM($X$31:$X$39)</f>
        <v>6.9930069930069935E-2</v>
      </c>
      <c r="U35" s="22" t="s">
        <v>153</v>
      </c>
      <c r="V35" s="22" t="s">
        <v>169</v>
      </c>
      <c r="W35" s="22" t="s">
        <v>170</v>
      </c>
      <c r="X35" s="36">
        <v>18000000</v>
      </c>
      <c r="Y35" s="71" t="s">
        <v>171</v>
      </c>
      <c r="Z35" s="26" t="s">
        <v>73</v>
      </c>
      <c r="AA35" s="23">
        <v>20</v>
      </c>
      <c r="AB35" s="21" t="s">
        <v>74</v>
      </c>
      <c r="AC35" s="27">
        <v>295972</v>
      </c>
      <c r="AD35" s="27">
        <v>294321</v>
      </c>
      <c r="AE35" s="27">
        <v>132302</v>
      </c>
      <c r="AF35" s="27">
        <v>43426</v>
      </c>
      <c r="AG35" s="27">
        <v>313940</v>
      </c>
      <c r="AH35" s="27">
        <v>100625</v>
      </c>
      <c r="AI35" s="27">
        <v>2145</v>
      </c>
      <c r="AJ35" s="27">
        <v>12718</v>
      </c>
      <c r="AK35" s="27">
        <v>36</v>
      </c>
      <c r="AL35" s="27">
        <v>0</v>
      </c>
      <c r="AM35" s="27">
        <v>0</v>
      </c>
      <c r="AN35" s="27">
        <v>0</v>
      </c>
      <c r="AO35" s="27">
        <v>70</v>
      </c>
      <c r="AP35" s="27">
        <v>21944</v>
      </c>
      <c r="AQ35" s="27">
        <v>285</v>
      </c>
      <c r="AR35" s="27">
        <f t="shared" si="5"/>
        <v>590293</v>
      </c>
      <c r="AS35" s="28">
        <v>44563</v>
      </c>
      <c r="AT35" s="28">
        <v>44926</v>
      </c>
      <c r="AU35" s="29" t="s">
        <v>114</v>
      </c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</row>
    <row r="36" spans="1:67" ht="108.75" customHeight="1" x14ac:dyDescent="0.2">
      <c r="A36" s="21">
        <v>1</v>
      </c>
      <c r="B36" s="22" t="s">
        <v>63</v>
      </c>
      <c r="C36" s="21">
        <v>23</v>
      </c>
      <c r="D36" s="22" t="s">
        <v>64</v>
      </c>
      <c r="E36" s="31">
        <v>2302</v>
      </c>
      <c r="F36" s="22" t="s">
        <v>149</v>
      </c>
      <c r="G36" s="21">
        <v>2302058</v>
      </c>
      <c r="H36" s="22" t="s">
        <v>167</v>
      </c>
      <c r="I36" s="21">
        <v>2302058</v>
      </c>
      <c r="J36" s="22" t="s">
        <v>167</v>
      </c>
      <c r="K36" s="21">
        <v>230205800</v>
      </c>
      <c r="L36" s="22" t="s">
        <v>168</v>
      </c>
      <c r="M36" s="21">
        <v>230205800</v>
      </c>
      <c r="N36" s="22" t="s">
        <v>168</v>
      </c>
      <c r="O36" s="21">
        <v>300</v>
      </c>
      <c r="P36" s="21"/>
      <c r="Q36" s="21">
        <f t="shared" si="0"/>
        <v>300</v>
      </c>
      <c r="R36" s="23">
        <v>2020003630039</v>
      </c>
      <c r="S36" s="22" t="s">
        <v>152</v>
      </c>
      <c r="T36" s="24">
        <f>SUM($X$35:$X$36)/SUM($X$31:$X$39)</f>
        <v>6.9930069930069935E-2</v>
      </c>
      <c r="U36" s="22" t="s">
        <v>153</v>
      </c>
      <c r="V36" s="22" t="s">
        <v>169</v>
      </c>
      <c r="W36" s="22" t="s">
        <v>172</v>
      </c>
      <c r="X36" s="25">
        <v>2000000</v>
      </c>
      <c r="Y36" s="71" t="s">
        <v>173</v>
      </c>
      <c r="Z36" s="32" t="s">
        <v>117</v>
      </c>
      <c r="AA36" s="23">
        <v>20</v>
      </c>
      <c r="AB36" s="21" t="s">
        <v>74</v>
      </c>
      <c r="AC36" s="27">
        <v>295972</v>
      </c>
      <c r="AD36" s="27">
        <v>294321</v>
      </c>
      <c r="AE36" s="27">
        <v>132302</v>
      </c>
      <c r="AF36" s="27">
        <v>43426</v>
      </c>
      <c r="AG36" s="27">
        <v>313940</v>
      </c>
      <c r="AH36" s="27">
        <v>100625</v>
      </c>
      <c r="AI36" s="27">
        <v>2145</v>
      </c>
      <c r="AJ36" s="27">
        <v>12718</v>
      </c>
      <c r="AK36" s="27">
        <v>36</v>
      </c>
      <c r="AL36" s="27">
        <v>0</v>
      </c>
      <c r="AM36" s="27">
        <v>0</v>
      </c>
      <c r="AN36" s="27">
        <v>0</v>
      </c>
      <c r="AO36" s="27">
        <v>70</v>
      </c>
      <c r="AP36" s="27">
        <v>21944</v>
      </c>
      <c r="AQ36" s="27">
        <v>285</v>
      </c>
      <c r="AR36" s="27">
        <f t="shared" si="5"/>
        <v>590293</v>
      </c>
      <c r="AS36" s="28">
        <v>44563</v>
      </c>
      <c r="AT36" s="28">
        <v>44926</v>
      </c>
      <c r="AU36" s="29" t="s">
        <v>114</v>
      </c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</row>
    <row r="37" spans="1:67" ht="102" customHeight="1" x14ac:dyDescent="0.2">
      <c r="A37" s="21">
        <v>1</v>
      </c>
      <c r="B37" s="22" t="s">
        <v>63</v>
      </c>
      <c r="C37" s="21">
        <v>23</v>
      </c>
      <c r="D37" s="22" t="s">
        <v>64</v>
      </c>
      <c r="E37" s="31">
        <v>2302</v>
      </c>
      <c r="F37" s="22" t="s">
        <v>149</v>
      </c>
      <c r="G37" s="21">
        <v>2302021</v>
      </c>
      <c r="H37" s="22" t="s">
        <v>174</v>
      </c>
      <c r="I37" s="21">
        <v>2302021</v>
      </c>
      <c r="J37" s="22" t="s">
        <v>174</v>
      </c>
      <c r="K37" s="21">
        <v>230202100</v>
      </c>
      <c r="L37" s="22" t="s">
        <v>175</v>
      </c>
      <c r="M37" s="21">
        <v>230202100</v>
      </c>
      <c r="N37" s="22" t="s">
        <v>175</v>
      </c>
      <c r="O37" s="21">
        <v>10</v>
      </c>
      <c r="P37" s="21"/>
      <c r="Q37" s="21">
        <f t="shared" si="0"/>
        <v>10</v>
      </c>
      <c r="R37" s="23">
        <v>2020003630039</v>
      </c>
      <c r="S37" s="22" t="s">
        <v>152</v>
      </c>
      <c r="T37" s="24">
        <f>SUM($X$37:$X$38)/SUM($X$31:$X$39)</f>
        <v>0.66433566433566438</v>
      </c>
      <c r="U37" s="22" t="s">
        <v>153</v>
      </c>
      <c r="V37" s="22" t="s">
        <v>176</v>
      </c>
      <c r="W37" s="22" t="s">
        <v>177</v>
      </c>
      <c r="X37" s="25">
        <v>50000000</v>
      </c>
      <c r="Y37" s="71" t="s">
        <v>178</v>
      </c>
      <c r="Z37" s="26" t="s">
        <v>73</v>
      </c>
      <c r="AA37" s="23">
        <v>20</v>
      </c>
      <c r="AB37" s="21" t="s">
        <v>74</v>
      </c>
      <c r="AC37" s="27">
        <v>295972</v>
      </c>
      <c r="AD37" s="27">
        <v>294321</v>
      </c>
      <c r="AE37" s="27">
        <v>132302</v>
      </c>
      <c r="AF37" s="27">
        <v>43426</v>
      </c>
      <c r="AG37" s="27">
        <v>313940</v>
      </c>
      <c r="AH37" s="27">
        <v>100625</v>
      </c>
      <c r="AI37" s="27">
        <v>2145</v>
      </c>
      <c r="AJ37" s="27">
        <v>12718</v>
      </c>
      <c r="AK37" s="27">
        <v>36</v>
      </c>
      <c r="AL37" s="27">
        <v>0</v>
      </c>
      <c r="AM37" s="27">
        <v>0</v>
      </c>
      <c r="AN37" s="27">
        <v>0</v>
      </c>
      <c r="AO37" s="27">
        <v>70</v>
      </c>
      <c r="AP37" s="27">
        <v>21944</v>
      </c>
      <c r="AQ37" s="27">
        <v>285</v>
      </c>
      <c r="AR37" s="27">
        <f t="shared" si="5"/>
        <v>590293</v>
      </c>
      <c r="AS37" s="28">
        <v>44563</v>
      </c>
      <c r="AT37" s="28">
        <v>44926</v>
      </c>
      <c r="AU37" s="29" t="s">
        <v>114</v>
      </c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</row>
    <row r="38" spans="1:67" ht="102" customHeight="1" x14ac:dyDescent="0.2">
      <c r="A38" s="21">
        <v>1</v>
      </c>
      <c r="B38" s="22" t="s">
        <v>63</v>
      </c>
      <c r="C38" s="21">
        <v>23</v>
      </c>
      <c r="D38" s="22" t="s">
        <v>64</v>
      </c>
      <c r="E38" s="31">
        <v>2302</v>
      </c>
      <c r="F38" s="22" t="s">
        <v>149</v>
      </c>
      <c r="G38" s="21">
        <v>2302021</v>
      </c>
      <c r="H38" s="22" t="s">
        <v>174</v>
      </c>
      <c r="I38" s="21">
        <v>2302021</v>
      </c>
      <c r="J38" s="22" t="s">
        <v>174</v>
      </c>
      <c r="K38" s="21">
        <v>230202100</v>
      </c>
      <c r="L38" s="22" t="s">
        <v>175</v>
      </c>
      <c r="M38" s="21">
        <v>230202100</v>
      </c>
      <c r="N38" s="22" t="s">
        <v>175</v>
      </c>
      <c r="O38" s="21">
        <v>10</v>
      </c>
      <c r="P38" s="21"/>
      <c r="Q38" s="21">
        <f t="shared" si="0"/>
        <v>10</v>
      </c>
      <c r="R38" s="23">
        <v>2020003630039</v>
      </c>
      <c r="S38" s="22" t="s">
        <v>152</v>
      </c>
      <c r="T38" s="24">
        <f>SUM($X$37:$X$38)/SUM($X$31:$X$39)</f>
        <v>0.66433566433566438</v>
      </c>
      <c r="U38" s="22" t="s">
        <v>153</v>
      </c>
      <c r="V38" s="22" t="s">
        <v>176</v>
      </c>
      <c r="W38" s="22" t="s">
        <v>177</v>
      </c>
      <c r="X38" s="25">
        <f>70000000+70000000</f>
        <v>140000000</v>
      </c>
      <c r="Y38" s="71" t="s">
        <v>179</v>
      </c>
      <c r="Z38" s="26" t="s">
        <v>73</v>
      </c>
      <c r="AA38" s="23">
        <v>88</v>
      </c>
      <c r="AB38" s="21" t="s">
        <v>180</v>
      </c>
      <c r="AC38" s="27">
        <v>295972</v>
      </c>
      <c r="AD38" s="27">
        <v>294321</v>
      </c>
      <c r="AE38" s="27">
        <v>132302</v>
      </c>
      <c r="AF38" s="27">
        <v>43426</v>
      </c>
      <c r="AG38" s="27">
        <v>313940</v>
      </c>
      <c r="AH38" s="27">
        <v>100625</v>
      </c>
      <c r="AI38" s="27">
        <v>2145</v>
      </c>
      <c r="AJ38" s="27">
        <v>12718</v>
      </c>
      <c r="AK38" s="27">
        <v>36</v>
      </c>
      <c r="AL38" s="27">
        <v>0</v>
      </c>
      <c r="AM38" s="27">
        <v>0</v>
      </c>
      <c r="AN38" s="27">
        <v>0</v>
      </c>
      <c r="AO38" s="27">
        <v>70</v>
      </c>
      <c r="AP38" s="27">
        <v>21944</v>
      </c>
      <c r="AQ38" s="27">
        <v>285</v>
      </c>
      <c r="AR38" s="27">
        <f>SUM(AC38:AD38)</f>
        <v>590293</v>
      </c>
      <c r="AS38" s="28">
        <v>44563</v>
      </c>
      <c r="AT38" s="28">
        <v>44926</v>
      </c>
      <c r="AU38" s="29" t="s">
        <v>114</v>
      </c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</row>
    <row r="39" spans="1:67" ht="81" customHeight="1" x14ac:dyDescent="0.2">
      <c r="A39" s="21">
        <v>1</v>
      </c>
      <c r="B39" s="22" t="s">
        <v>63</v>
      </c>
      <c r="C39" s="21">
        <v>23</v>
      </c>
      <c r="D39" s="22" t="s">
        <v>64</v>
      </c>
      <c r="E39" s="31">
        <v>2302</v>
      </c>
      <c r="F39" s="22" t="s">
        <v>149</v>
      </c>
      <c r="G39" s="21">
        <v>2302068</v>
      </c>
      <c r="H39" s="22" t="s">
        <v>181</v>
      </c>
      <c r="I39" s="21">
        <v>2302068</v>
      </c>
      <c r="J39" s="22" t="s">
        <v>181</v>
      </c>
      <c r="K39" s="21">
        <v>230206800</v>
      </c>
      <c r="L39" s="22" t="s">
        <v>182</v>
      </c>
      <c r="M39" s="21">
        <v>230206800</v>
      </c>
      <c r="N39" s="22" t="s">
        <v>182</v>
      </c>
      <c r="O39" s="21">
        <v>60</v>
      </c>
      <c r="P39" s="21"/>
      <c r="Q39" s="21">
        <f t="shared" si="0"/>
        <v>60</v>
      </c>
      <c r="R39" s="23">
        <v>2020003630039</v>
      </c>
      <c r="S39" s="22" t="s">
        <v>152</v>
      </c>
      <c r="T39" s="24">
        <f t="shared" ref="T39" si="6">X39/SUM($X$31:$X$39)</f>
        <v>6.9930069930069935E-2</v>
      </c>
      <c r="U39" s="22" t="s">
        <v>153</v>
      </c>
      <c r="V39" s="22" t="s">
        <v>183</v>
      </c>
      <c r="W39" s="22" t="s">
        <v>184</v>
      </c>
      <c r="X39" s="25">
        <v>20000000</v>
      </c>
      <c r="Y39" s="71" t="s">
        <v>185</v>
      </c>
      <c r="Z39" s="26" t="s">
        <v>73</v>
      </c>
      <c r="AA39" s="23">
        <v>20</v>
      </c>
      <c r="AB39" s="21" t="s">
        <v>74</v>
      </c>
      <c r="AC39" s="27">
        <v>295972</v>
      </c>
      <c r="AD39" s="27">
        <v>294321</v>
      </c>
      <c r="AE39" s="27">
        <v>132302</v>
      </c>
      <c r="AF39" s="27">
        <v>43426</v>
      </c>
      <c r="AG39" s="27">
        <v>313940</v>
      </c>
      <c r="AH39" s="27">
        <v>100625</v>
      </c>
      <c r="AI39" s="27">
        <v>2145</v>
      </c>
      <c r="AJ39" s="27">
        <v>12718</v>
      </c>
      <c r="AK39" s="27">
        <v>36</v>
      </c>
      <c r="AL39" s="27">
        <v>0</v>
      </c>
      <c r="AM39" s="27">
        <v>0</v>
      </c>
      <c r="AN39" s="27">
        <v>0</v>
      </c>
      <c r="AO39" s="27">
        <v>70</v>
      </c>
      <c r="AP39" s="27">
        <v>21944</v>
      </c>
      <c r="AQ39" s="27">
        <v>285</v>
      </c>
      <c r="AR39" s="27">
        <f t="shared" si="5"/>
        <v>590293</v>
      </c>
      <c r="AS39" s="28">
        <v>44563</v>
      </c>
      <c r="AT39" s="28">
        <v>44926</v>
      </c>
      <c r="AU39" s="29" t="s">
        <v>114</v>
      </c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</row>
    <row r="40" spans="1:67" ht="104.25" customHeight="1" x14ac:dyDescent="0.2">
      <c r="A40" s="21">
        <v>4</v>
      </c>
      <c r="B40" s="22" t="s">
        <v>186</v>
      </c>
      <c r="C40" s="21">
        <v>23</v>
      </c>
      <c r="D40" s="22" t="s">
        <v>64</v>
      </c>
      <c r="E40" s="31">
        <v>2302</v>
      </c>
      <c r="F40" s="22" t="s">
        <v>149</v>
      </c>
      <c r="G40" s="21">
        <v>2302003</v>
      </c>
      <c r="H40" s="22" t="s">
        <v>187</v>
      </c>
      <c r="I40" s="21">
        <v>2302003</v>
      </c>
      <c r="J40" s="22" t="s">
        <v>187</v>
      </c>
      <c r="K40" s="21">
        <v>230200300</v>
      </c>
      <c r="L40" s="22" t="s">
        <v>188</v>
      </c>
      <c r="M40" s="21">
        <v>230200300</v>
      </c>
      <c r="N40" s="22" t="s">
        <v>188</v>
      </c>
      <c r="O40" s="21">
        <v>3</v>
      </c>
      <c r="P40" s="21"/>
      <c r="Q40" s="21">
        <f t="shared" si="0"/>
        <v>3</v>
      </c>
      <c r="R40" s="23">
        <v>2020003630141</v>
      </c>
      <c r="S40" s="22" t="s">
        <v>189</v>
      </c>
      <c r="T40" s="37">
        <f>SUM($X$40:$X$41)/SUM($X$40:$X$48)</f>
        <v>0.33155933359314105</v>
      </c>
      <c r="U40" s="22" t="s">
        <v>190</v>
      </c>
      <c r="V40" s="22" t="s">
        <v>191</v>
      </c>
      <c r="W40" s="22" t="s">
        <v>192</v>
      </c>
      <c r="X40" s="25">
        <f>50000000-17000000</f>
        <v>33000000</v>
      </c>
      <c r="Y40" s="71" t="s">
        <v>193</v>
      </c>
      <c r="Z40" s="26" t="s">
        <v>73</v>
      </c>
      <c r="AA40" s="23">
        <v>20</v>
      </c>
      <c r="AB40" s="21" t="s">
        <v>74</v>
      </c>
      <c r="AC40" s="33">
        <v>295972</v>
      </c>
      <c r="AD40" s="33">
        <v>294321</v>
      </c>
      <c r="AE40" s="33">
        <v>132302</v>
      </c>
      <c r="AF40" s="33">
        <v>43426</v>
      </c>
      <c r="AG40" s="33">
        <v>313940</v>
      </c>
      <c r="AH40" s="33">
        <v>100625</v>
      </c>
      <c r="AI40" s="33">
        <v>2145</v>
      </c>
      <c r="AJ40" s="33">
        <v>12718</v>
      </c>
      <c r="AK40" s="33">
        <v>36</v>
      </c>
      <c r="AL40" s="33">
        <v>0</v>
      </c>
      <c r="AM40" s="33">
        <v>0</v>
      </c>
      <c r="AN40" s="33">
        <v>0</v>
      </c>
      <c r="AO40" s="33">
        <v>70</v>
      </c>
      <c r="AP40" s="33">
        <v>21944</v>
      </c>
      <c r="AQ40" s="33">
        <v>285</v>
      </c>
      <c r="AR40" s="27">
        <f t="shared" si="5"/>
        <v>590293</v>
      </c>
      <c r="AS40" s="28">
        <v>44563</v>
      </c>
      <c r="AT40" s="28">
        <v>44926</v>
      </c>
      <c r="AU40" s="38" t="s">
        <v>114</v>
      </c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</row>
    <row r="41" spans="1:67" ht="112.5" customHeight="1" x14ac:dyDescent="0.2">
      <c r="A41" s="21">
        <v>4</v>
      </c>
      <c r="B41" s="22" t="s">
        <v>186</v>
      </c>
      <c r="C41" s="21">
        <v>23</v>
      </c>
      <c r="D41" s="22" t="s">
        <v>64</v>
      </c>
      <c r="E41" s="31">
        <v>2302</v>
      </c>
      <c r="F41" s="22" t="s">
        <v>149</v>
      </c>
      <c r="G41" s="21">
        <v>2302003</v>
      </c>
      <c r="H41" s="22" t="s">
        <v>187</v>
      </c>
      <c r="I41" s="21">
        <v>2302003</v>
      </c>
      <c r="J41" s="22" t="s">
        <v>187</v>
      </c>
      <c r="K41" s="21">
        <v>230200300</v>
      </c>
      <c r="L41" s="22" t="s">
        <v>188</v>
      </c>
      <c r="M41" s="21">
        <v>230200300</v>
      </c>
      <c r="N41" s="22" t="s">
        <v>188</v>
      </c>
      <c r="O41" s="21">
        <v>3</v>
      </c>
      <c r="P41" s="21"/>
      <c r="Q41" s="21">
        <f t="shared" si="0"/>
        <v>3</v>
      </c>
      <c r="R41" s="23">
        <v>2020003630141</v>
      </c>
      <c r="S41" s="22" t="s">
        <v>189</v>
      </c>
      <c r="T41" s="37">
        <f>SUM($X$40:$X$41)/SUM($X$40:$X$48)</f>
        <v>0.33155933359314105</v>
      </c>
      <c r="U41" s="22" t="s">
        <v>190</v>
      </c>
      <c r="V41" s="22" t="s">
        <v>191</v>
      </c>
      <c r="W41" s="22" t="s">
        <v>194</v>
      </c>
      <c r="X41" s="25">
        <f>70000000+33125000</f>
        <v>103125000</v>
      </c>
      <c r="Y41" s="71" t="s">
        <v>195</v>
      </c>
      <c r="Z41" s="32" t="s">
        <v>196</v>
      </c>
      <c r="AA41" s="23">
        <v>20</v>
      </c>
      <c r="AB41" s="21" t="s">
        <v>74</v>
      </c>
      <c r="AC41" s="33">
        <v>295972</v>
      </c>
      <c r="AD41" s="33">
        <v>294321</v>
      </c>
      <c r="AE41" s="33">
        <v>132302</v>
      </c>
      <c r="AF41" s="33">
        <v>43426</v>
      </c>
      <c r="AG41" s="33">
        <v>313940</v>
      </c>
      <c r="AH41" s="33">
        <v>100625</v>
      </c>
      <c r="AI41" s="33">
        <v>2145</v>
      </c>
      <c r="AJ41" s="33">
        <v>12718</v>
      </c>
      <c r="AK41" s="33">
        <v>36</v>
      </c>
      <c r="AL41" s="33">
        <v>0</v>
      </c>
      <c r="AM41" s="33">
        <v>0</v>
      </c>
      <c r="AN41" s="33">
        <v>0</v>
      </c>
      <c r="AO41" s="33">
        <v>70</v>
      </c>
      <c r="AP41" s="33">
        <v>21944</v>
      </c>
      <c r="AQ41" s="33">
        <v>285</v>
      </c>
      <c r="AR41" s="27">
        <f>SUM($AC$9:$AD$19)</f>
        <v>6493223</v>
      </c>
      <c r="AS41" s="28">
        <v>44563</v>
      </c>
      <c r="AT41" s="28">
        <v>44926</v>
      </c>
      <c r="AU41" s="38" t="s">
        <v>114</v>
      </c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</row>
    <row r="42" spans="1:67" ht="112.5" customHeight="1" x14ac:dyDescent="0.2">
      <c r="A42" s="21">
        <v>4</v>
      </c>
      <c r="B42" s="22" t="s">
        <v>186</v>
      </c>
      <c r="C42" s="21">
        <v>23</v>
      </c>
      <c r="D42" s="22" t="s">
        <v>64</v>
      </c>
      <c r="E42" s="31">
        <v>2302</v>
      </c>
      <c r="F42" s="22" t="s">
        <v>149</v>
      </c>
      <c r="G42" s="21">
        <v>2302003</v>
      </c>
      <c r="H42" s="22" t="s">
        <v>187</v>
      </c>
      <c r="I42" s="21">
        <v>2302003</v>
      </c>
      <c r="J42" s="22" t="s">
        <v>187</v>
      </c>
      <c r="K42" s="21">
        <v>230200300</v>
      </c>
      <c r="L42" s="22" t="s">
        <v>188</v>
      </c>
      <c r="M42" s="21">
        <v>230200300</v>
      </c>
      <c r="N42" s="22" t="s">
        <v>188</v>
      </c>
      <c r="O42" s="21">
        <v>3</v>
      </c>
      <c r="P42" s="21"/>
      <c r="Q42" s="21">
        <f t="shared" si="0"/>
        <v>3</v>
      </c>
      <c r="R42" s="23">
        <v>2020003630141</v>
      </c>
      <c r="S42" s="22" t="s">
        <v>189</v>
      </c>
      <c r="T42" s="37">
        <f>SUM($X$40:$X$41)/SUM($X$40:$X$48)</f>
        <v>0.33155933359314105</v>
      </c>
      <c r="U42" s="22" t="s">
        <v>190</v>
      </c>
      <c r="V42" s="22" t="s">
        <v>191</v>
      </c>
      <c r="W42" s="22" t="s">
        <v>194</v>
      </c>
      <c r="X42" s="25">
        <v>40000000</v>
      </c>
      <c r="Y42" s="71" t="s">
        <v>197</v>
      </c>
      <c r="Z42" s="32" t="s">
        <v>196</v>
      </c>
      <c r="AA42" s="23">
        <v>88</v>
      </c>
      <c r="AB42" s="21" t="s">
        <v>51</v>
      </c>
      <c r="AC42" s="33">
        <v>295972</v>
      </c>
      <c r="AD42" s="33">
        <v>294321</v>
      </c>
      <c r="AE42" s="33">
        <v>132302</v>
      </c>
      <c r="AF42" s="33">
        <v>43426</v>
      </c>
      <c r="AG42" s="33">
        <v>313940</v>
      </c>
      <c r="AH42" s="33">
        <v>100625</v>
      </c>
      <c r="AI42" s="33">
        <v>2145</v>
      </c>
      <c r="AJ42" s="33">
        <v>12718</v>
      </c>
      <c r="AK42" s="33">
        <v>36</v>
      </c>
      <c r="AL42" s="33">
        <v>0</v>
      </c>
      <c r="AM42" s="33">
        <v>0</v>
      </c>
      <c r="AN42" s="33">
        <v>0</v>
      </c>
      <c r="AO42" s="33">
        <v>70</v>
      </c>
      <c r="AP42" s="33">
        <v>21944</v>
      </c>
      <c r="AQ42" s="33">
        <v>285</v>
      </c>
      <c r="AR42" s="27">
        <f>SUM($AC$9:$AD$19)</f>
        <v>6493223</v>
      </c>
      <c r="AS42" s="28">
        <v>44563</v>
      </c>
      <c r="AT42" s="28">
        <v>44926</v>
      </c>
      <c r="AU42" s="38" t="s">
        <v>114</v>
      </c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</row>
    <row r="43" spans="1:67" ht="117.75" customHeight="1" x14ac:dyDescent="0.2">
      <c r="A43" s="21">
        <v>4</v>
      </c>
      <c r="B43" s="22" t="s">
        <v>186</v>
      </c>
      <c r="C43" s="21">
        <v>23</v>
      </c>
      <c r="D43" s="22" t="s">
        <v>64</v>
      </c>
      <c r="E43" s="31">
        <v>2302</v>
      </c>
      <c r="F43" s="22" t="s">
        <v>149</v>
      </c>
      <c r="G43" s="21">
        <v>2302033</v>
      </c>
      <c r="H43" s="22" t="s">
        <v>198</v>
      </c>
      <c r="I43" s="21">
        <v>2302033</v>
      </c>
      <c r="J43" s="22" t="s">
        <v>198</v>
      </c>
      <c r="K43" s="21">
        <v>230203300</v>
      </c>
      <c r="L43" s="22" t="s">
        <v>199</v>
      </c>
      <c r="M43" s="21">
        <v>230203300</v>
      </c>
      <c r="N43" s="22" t="s">
        <v>199</v>
      </c>
      <c r="O43" s="21">
        <v>100</v>
      </c>
      <c r="P43" s="21"/>
      <c r="Q43" s="21">
        <f t="shared" si="0"/>
        <v>100</v>
      </c>
      <c r="R43" s="23">
        <v>2020003630141</v>
      </c>
      <c r="S43" s="22" t="s">
        <v>189</v>
      </c>
      <c r="T43" s="37">
        <f t="shared" ref="T43:T48" si="7">X43/SUM($X$40:$X$48)</f>
        <v>0.16394680436477008</v>
      </c>
      <c r="U43" s="22" t="s">
        <v>190</v>
      </c>
      <c r="V43" s="22" t="s">
        <v>200</v>
      </c>
      <c r="W43" s="22" t="s">
        <v>201</v>
      </c>
      <c r="X43" s="25">
        <f>50000000+17310000</f>
        <v>67310000</v>
      </c>
      <c r="Y43" s="71" t="s">
        <v>202</v>
      </c>
      <c r="Z43" s="26" t="s">
        <v>73</v>
      </c>
      <c r="AA43" s="23">
        <v>20</v>
      </c>
      <c r="AB43" s="21" t="s">
        <v>74</v>
      </c>
      <c r="AC43" s="33">
        <v>295972</v>
      </c>
      <c r="AD43" s="33">
        <v>294321</v>
      </c>
      <c r="AE43" s="33">
        <v>132302</v>
      </c>
      <c r="AF43" s="33">
        <v>43426</v>
      </c>
      <c r="AG43" s="33">
        <v>313940</v>
      </c>
      <c r="AH43" s="33">
        <v>100625</v>
      </c>
      <c r="AI43" s="33">
        <v>2145</v>
      </c>
      <c r="AJ43" s="33">
        <v>12718</v>
      </c>
      <c r="AK43" s="33">
        <v>36</v>
      </c>
      <c r="AL43" s="33">
        <v>0</v>
      </c>
      <c r="AM43" s="33">
        <v>0</v>
      </c>
      <c r="AN43" s="33">
        <v>0</v>
      </c>
      <c r="AO43" s="33">
        <v>70</v>
      </c>
      <c r="AP43" s="33">
        <v>21944</v>
      </c>
      <c r="AQ43" s="33">
        <v>285</v>
      </c>
      <c r="AR43" s="33">
        <f t="shared" ref="AR43:AR48" si="8">SUM($AC$40:$AD$40)</f>
        <v>590293</v>
      </c>
      <c r="AS43" s="28">
        <v>44563</v>
      </c>
      <c r="AT43" s="28">
        <v>44926</v>
      </c>
      <c r="AU43" s="38" t="s">
        <v>114</v>
      </c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</row>
    <row r="44" spans="1:67" ht="80.25" customHeight="1" x14ac:dyDescent="0.2">
      <c r="A44" s="21">
        <v>4</v>
      </c>
      <c r="B44" s="22" t="s">
        <v>186</v>
      </c>
      <c r="C44" s="21">
        <v>23</v>
      </c>
      <c r="D44" s="22" t="s">
        <v>64</v>
      </c>
      <c r="E44" s="31">
        <v>2302</v>
      </c>
      <c r="F44" s="22" t="s">
        <v>149</v>
      </c>
      <c r="G44" s="21">
        <v>2302066</v>
      </c>
      <c r="H44" s="22" t="s">
        <v>203</v>
      </c>
      <c r="I44" s="21">
        <v>2302066</v>
      </c>
      <c r="J44" s="22" t="s">
        <v>203</v>
      </c>
      <c r="K44" s="21">
        <v>230206600</v>
      </c>
      <c r="L44" s="22" t="s">
        <v>204</v>
      </c>
      <c r="M44" s="21">
        <v>230206600</v>
      </c>
      <c r="N44" s="22" t="s">
        <v>204</v>
      </c>
      <c r="O44" s="21">
        <v>60</v>
      </c>
      <c r="P44" s="21"/>
      <c r="Q44" s="21">
        <f t="shared" si="0"/>
        <v>60</v>
      </c>
      <c r="R44" s="23">
        <v>2020003630141</v>
      </c>
      <c r="S44" s="22" t="s">
        <v>189</v>
      </c>
      <c r="T44" s="37">
        <f t="shared" si="7"/>
        <v>0.16478712003117693</v>
      </c>
      <c r="U44" s="22" t="s">
        <v>190</v>
      </c>
      <c r="V44" s="22" t="s">
        <v>205</v>
      </c>
      <c r="W44" s="22" t="s">
        <v>206</v>
      </c>
      <c r="X44" s="25">
        <f>60000000+19790000-12135000</f>
        <v>67655000</v>
      </c>
      <c r="Y44" s="71" t="s">
        <v>207</v>
      </c>
      <c r="Z44" s="26" t="s">
        <v>73</v>
      </c>
      <c r="AA44" s="23">
        <v>20</v>
      </c>
      <c r="AB44" s="21" t="s">
        <v>74</v>
      </c>
      <c r="AC44" s="33">
        <v>295972</v>
      </c>
      <c r="AD44" s="33">
        <v>294321</v>
      </c>
      <c r="AE44" s="33">
        <v>132302</v>
      </c>
      <c r="AF44" s="33">
        <v>43426</v>
      </c>
      <c r="AG44" s="33">
        <v>313940</v>
      </c>
      <c r="AH44" s="33">
        <v>100625</v>
      </c>
      <c r="AI44" s="33">
        <v>2145</v>
      </c>
      <c r="AJ44" s="33">
        <v>12718</v>
      </c>
      <c r="AK44" s="33">
        <v>36</v>
      </c>
      <c r="AL44" s="33">
        <v>0</v>
      </c>
      <c r="AM44" s="33">
        <v>0</v>
      </c>
      <c r="AN44" s="33">
        <v>0</v>
      </c>
      <c r="AO44" s="33">
        <v>70</v>
      </c>
      <c r="AP44" s="33">
        <v>21944</v>
      </c>
      <c r="AQ44" s="33">
        <v>285</v>
      </c>
      <c r="AR44" s="33">
        <f t="shared" si="8"/>
        <v>590293</v>
      </c>
      <c r="AS44" s="28">
        <v>44563</v>
      </c>
      <c r="AT44" s="28">
        <v>44926</v>
      </c>
      <c r="AU44" s="38" t="s">
        <v>114</v>
      </c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</row>
    <row r="45" spans="1:67" ht="80.25" customHeight="1" x14ac:dyDescent="0.2">
      <c r="A45" s="21">
        <v>4</v>
      </c>
      <c r="B45" s="22" t="s">
        <v>186</v>
      </c>
      <c r="C45" s="21">
        <v>23</v>
      </c>
      <c r="D45" s="22" t="s">
        <v>64</v>
      </c>
      <c r="E45" s="31">
        <v>2302</v>
      </c>
      <c r="F45" s="22" t="s">
        <v>149</v>
      </c>
      <c r="G45" s="21">
        <v>2302004</v>
      </c>
      <c r="H45" s="22" t="s">
        <v>208</v>
      </c>
      <c r="I45" s="21">
        <v>2302004</v>
      </c>
      <c r="J45" s="22" t="s">
        <v>208</v>
      </c>
      <c r="K45" s="21">
        <v>230200403</v>
      </c>
      <c r="L45" s="22" t="s">
        <v>209</v>
      </c>
      <c r="M45" s="21">
        <v>230200403</v>
      </c>
      <c r="N45" s="22" t="s">
        <v>209</v>
      </c>
      <c r="O45" s="21">
        <v>1</v>
      </c>
      <c r="P45" s="21"/>
      <c r="Q45" s="21">
        <f t="shared" si="0"/>
        <v>1</v>
      </c>
      <c r="R45" s="23">
        <v>2020003630141</v>
      </c>
      <c r="S45" s="22" t="s">
        <v>189</v>
      </c>
      <c r="T45" s="37">
        <f t="shared" si="7"/>
        <v>6.0892439594699921E-2</v>
      </c>
      <c r="U45" s="22" t="s">
        <v>190</v>
      </c>
      <c r="V45" s="22" t="s">
        <v>210</v>
      </c>
      <c r="W45" s="22" t="s">
        <v>211</v>
      </c>
      <c r="X45" s="25">
        <v>25000000</v>
      </c>
      <c r="Y45" s="71" t="s">
        <v>212</v>
      </c>
      <c r="Z45" s="26" t="s">
        <v>73</v>
      </c>
      <c r="AA45" s="23">
        <v>20</v>
      </c>
      <c r="AB45" s="21" t="s">
        <v>74</v>
      </c>
      <c r="AC45" s="33">
        <v>295972</v>
      </c>
      <c r="AD45" s="33">
        <v>294321</v>
      </c>
      <c r="AE45" s="33">
        <v>132302</v>
      </c>
      <c r="AF45" s="33">
        <v>43426</v>
      </c>
      <c r="AG45" s="33">
        <v>313940</v>
      </c>
      <c r="AH45" s="33">
        <v>100625</v>
      </c>
      <c r="AI45" s="33">
        <v>2145</v>
      </c>
      <c r="AJ45" s="33">
        <v>12718</v>
      </c>
      <c r="AK45" s="33">
        <v>36</v>
      </c>
      <c r="AL45" s="33">
        <v>0</v>
      </c>
      <c r="AM45" s="33">
        <v>0</v>
      </c>
      <c r="AN45" s="33">
        <v>0</v>
      </c>
      <c r="AO45" s="33">
        <v>70</v>
      </c>
      <c r="AP45" s="33">
        <v>21944</v>
      </c>
      <c r="AQ45" s="33">
        <v>285</v>
      </c>
      <c r="AR45" s="33">
        <f t="shared" si="8"/>
        <v>590293</v>
      </c>
      <c r="AS45" s="28">
        <v>44563</v>
      </c>
      <c r="AT45" s="28">
        <v>44926</v>
      </c>
      <c r="AU45" s="38" t="s">
        <v>114</v>
      </c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</row>
    <row r="46" spans="1:67" ht="80.25" customHeight="1" x14ac:dyDescent="0.2">
      <c r="A46" s="21">
        <v>4</v>
      </c>
      <c r="B46" s="22" t="s">
        <v>186</v>
      </c>
      <c r="C46" s="21">
        <v>23</v>
      </c>
      <c r="D46" s="22" t="s">
        <v>64</v>
      </c>
      <c r="E46" s="31">
        <v>2302</v>
      </c>
      <c r="F46" s="22" t="s">
        <v>149</v>
      </c>
      <c r="G46" s="21">
        <v>2302007</v>
      </c>
      <c r="H46" s="22" t="s">
        <v>213</v>
      </c>
      <c r="I46" s="21">
        <v>2302007</v>
      </c>
      <c r="J46" s="22" t="s">
        <v>213</v>
      </c>
      <c r="K46" s="21">
        <v>230200701</v>
      </c>
      <c r="L46" s="22" t="s">
        <v>214</v>
      </c>
      <c r="M46" s="21">
        <v>230200701</v>
      </c>
      <c r="N46" s="22" t="s">
        <v>214</v>
      </c>
      <c r="O46" s="21">
        <v>1</v>
      </c>
      <c r="P46" s="21"/>
      <c r="Q46" s="21">
        <f t="shared" si="0"/>
        <v>1</v>
      </c>
      <c r="R46" s="23">
        <v>2020003630141</v>
      </c>
      <c r="S46" s="22" t="s">
        <v>189</v>
      </c>
      <c r="T46" s="37">
        <f>SUM($X$46:$X$47)/SUM($X$40:$X$48)</f>
        <v>0.13754384255650817</v>
      </c>
      <c r="U46" s="22" t="s">
        <v>190</v>
      </c>
      <c r="V46" s="22" t="s">
        <v>215</v>
      </c>
      <c r="W46" s="22" t="s">
        <v>216</v>
      </c>
      <c r="X46" s="25">
        <f>24000000+35460000-2990000</f>
        <v>56470000</v>
      </c>
      <c r="Y46" s="71" t="s">
        <v>217</v>
      </c>
      <c r="Z46" s="26" t="s">
        <v>73</v>
      </c>
      <c r="AA46" s="23">
        <v>20</v>
      </c>
      <c r="AB46" s="21" t="s">
        <v>74</v>
      </c>
      <c r="AC46" s="33">
        <v>295972</v>
      </c>
      <c r="AD46" s="33">
        <v>294321</v>
      </c>
      <c r="AE46" s="33">
        <v>132302</v>
      </c>
      <c r="AF46" s="33">
        <v>43426</v>
      </c>
      <c r="AG46" s="33">
        <v>313940</v>
      </c>
      <c r="AH46" s="33">
        <v>100625</v>
      </c>
      <c r="AI46" s="33">
        <v>2145</v>
      </c>
      <c r="AJ46" s="33">
        <v>12718</v>
      </c>
      <c r="AK46" s="33">
        <v>36</v>
      </c>
      <c r="AL46" s="33">
        <v>0</v>
      </c>
      <c r="AM46" s="33">
        <v>0</v>
      </c>
      <c r="AN46" s="33">
        <v>0</v>
      </c>
      <c r="AO46" s="33">
        <v>70</v>
      </c>
      <c r="AP46" s="33">
        <v>21944</v>
      </c>
      <c r="AQ46" s="33">
        <v>285</v>
      </c>
      <c r="AR46" s="33">
        <f t="shared" si="8"/>
        <v>590293</v>
      </c>
      <c r="AS46" s="28">
        <v>44563</v>
      </c>
      <c r="AT46" s="28">
        <v>44926</v>
      </c>
      <c r="AU46" s="38" t="s">
        <v>114</v>
      </c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</row>
    <row r="47" spans="1:67" ht="80.25" customHeight="1" x14ac:dyDescent="0.2">
      <c r="A47" s="21">
        <v>4</v>
      </c>
      <c r="B47" s="22" t="s">
        <v>186</v>
      </c>
      <c r="C47" s="21">
        <v>23</v>
      </c>
      <c r="D47" s="22" t="s">
        <v>64</v>
      </c>
      <c r="E47" s="31">
        <v>2302</v>
      </c>
      <c r="F47" s="22" t="s">
        <v>149</v>
      </c>
      <c r="G47" s="21">
        <v>2302007</v>
      </c>
      <c r="H47" s="22" t="s">
        <v>213</v>
      </c>
      <c r="I47" s="21">
        <v>2302007</v>
      </c>
      <c r="J47" s="22" t="s">
        <v>213</v>
      </c>
      <c r="K47" s="21">
        <v>230200701</v>
      </c>
      <c r="L47" s="22" t="s">
        <v>214</v>
      </c>
      <c r="M47" s="21">
        <v>230200701</v>
      </c>
      <c r="N47" s="22" t="s">
        <v>214</v>
      </c>
      <c r="O47" s="21">
        <v>1</v>
      </c>
      <c r="P47" s="21"/>
      <c r="Q47" s="21">
        <f t="shared" si="0"/>
        <v>1</v>
      </c>
      <c r="R47" s="23">
        <v>2020003630141</v>
      </c>
      <c r="S47" s="22" t="s">
        <v>189</v>
      </c>
      <c r="T47" s="37">
        <f>SUM($X$46:$X$47)/SUM($X$40:$X$48)</f>
        <v>0.13754384255650817</v>
      </c>
      <c r="U47" s="22" t="s">
        <v>190</v>
      </c>
      <c r="V47" s="22" t="s">
        <v>215</v>
      </c>
      <c r="W47" s="22" t="s">
        <v>218</v>
      </c>
      <c r="X47" s="25">
        <f>1000000-1000000</f>
        <v>0</v>
      </c>
      <c r="Y47" s="71" t="s">
        <v>219</v>
      </c>
      <c r="Z47" s="32" t="s">
        <v>117</v>
      </c>
      <c r="AA47" s="23">
        <v>20</v>
      </c>
      <c r="AB47" s="21" t="s">
        <v>74</v>
      </c>
      <c r="AC47" s="33">
        <v>295972</v>
      </c>
      <c r="AD47" s="33">
        <v>294321</v>
      </c>
      <c r="AE47" s="33">
        <v>132302</v>
      </c>
      <c r="AF47" s="33">
        <v>43426</v>
      </c>
      <c r="AG47" s="33">
        <v>313940</v>
      </c>
      <c r="AH47" s="33">
        <v>100625</v>
      </c>
      <c r="AI47" s="33">
        <v>2145</v>
      </c>
      <c r="AJ47" s="33">
        <v>12718</v>
      </c>
      <c r="AK47" s="33">
        <v>36</v>
      </c>
      <c r="AL47" s="33">
        <v>0</v>
      </c>
      <c r="AM47" s="33">
        <v>0</v>
      </c>
      <c r="AN47" s="33">
        <v>0</v>
      </c>
      <c r="AO47" s="33">
        <v>70</v>
      </c>
      <c r="AP47" s="33">
        <v>21944</v>
      </c>
      <c r="AQ47" s="33">
        <v>285</v>
      </c>
      <c r="AR47" s="33">
        <f t="shared" si="8"/>
        <v>590293</v>
      </c>
      <c r="AS47" s="28">
        <v>44563</v>
      </c>
      <c r="AT47" s="28">
        <v>44926</v>
      </c>
      <c r="AU47" s="38" t="s">
        <v>114</v>
      </c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</row>
    <row r="48" spans="1:67" ht="111" customHeight="1" x14ac:dyDescent="0.2">
      <c r="A48" s="21">
        <v>4</v>
      </c>
      <c r="B48" s="22" t="s">
        <v>186</v>
      </c>
      <c r="C48" s="21">
        <v>23</v>
      </c>
      <c r="D48" s="22" t="s">
        <v>64</v>
      </c>
      <c r="E48" s="31">
        <v>2302</v>
      </c>
      <c r="F48" s="22" t="s">
        <v>149</v>
      </c>
      <c r="G48" s="21">
        <v>2302083</v>
      </c>
      <c r="H48" s="22" t="s">
        <v>220</v>
      </c>
      <c r="I48" s="21">
        <v>2302083</v>
      </c>
      <c r="J48" s="22" t="s">
        <v>220</v>
      </c>
      <c r="K48" s="21">
        <v>230208300</v>
      </c>
      <c r="L48" s="22" t="s">
        <v>221</v>
      </c>
      <c r="M48" s="21">
        <v>230208300</v>
      </c>
      <c r="N48" s="22" t="s">
        <v>221</v>
      </c>
      <c r="O48" s="21">
        <v>1</v>
      </c>
      <c r="P48" s="21"/>
      <c r="Q48" s="21">
        <f t="shared" si="0"/>
        <v>1</v>
      </c>
      <c r="R48" s="23">
        <v>2020003630141</v>
      </c>
      <c r="S48" s="22" t="s">
        <v>189</v>
      </c>
      <c r="T48" s="37">
        <f t="shared" si="7"/>
        <v>4.3842556508183944E-2</v>
      </c>
      <c r="U48" s="22" t="s">
        <v>190</v>
      </c>
      <c r="V48" s="22" t="s">
        <v>222</v>
      </c>
      <c r="W48" s="22" t="s">
        <v>223</v>
      </c>
      <c r="X48" s="25">
        <v>18000000</v>
      </c>
      <c r="Y48" s="71" t="s">
        <v>224</v>
      </c>
      <c r="Z48" s="26" t="s">
        <v>73</v>
      </c>
      <c r="AA48" s="23">
        <v>20</v>
      </c>
      <c r="AB48" s="21" t="s">
        <v>74</v>
      </c>
      <c r="AC48" s="33">
        <v>295972</v>
      </c>
      <c r="AD48" s="33">
        <v>294321</v>
      </c>
      <c r="AE48" s="33">
        <v>132302</v>
      </c>
      <c r="AF48" s="33">
        <v>43426</v>
      </c>
      <c r="AG48" s="33">
        <v>313940</v>
      </c>
      <c r="AH48" s="33">
        <v>100625</v>
      </c>
      <c r="AI48" s="33">
        <v>2145</v>
      </c>
      <c r="AJ48" s="33">
        <v>12718</v>
      </c>
      <c r="AK48" s="33">
        <v>36</v>
      </c>
      <c r="AL48" s="33">
        <v>0</v>
      </c>
      <c r="AM48" s="33">
        <v>0</v>
      </c>
      <c r="AN48" s="33">
        <v>0</v>
      </c>
      <c r="AO48" s="33">
        <v>70</v>
      </c>
      <c r="AP48" s="33">
        <v>21944</v>
      </c>
      <c r="AQ48" s="33">
        <v>285</v>
      </c>
      <c r="AR48" s="33">
        <f t="shared" si="8"/>
        <v>590293</v>
      </c>
      <c r="AS48" s="28">
        <v>44563</v>
      </c>
      <c r="AT48" s="28">
        <v>44926</v>
      </c>
      <c r="AU48" s="38" t="s">
        <v>114</v>
      </c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</row>
    <row r="49" spans="1:67" ht="85.5" customHeight="1" x14ac:dyDescent="0.2">
      <c r="A49" s="21">
        <v>2</v>
      </c>
      <c r="B49" s="22" t="s">
        <v>225</v>
      </c>
      <c r="C49" s="21">
        <v>39</v>
      </c>
      <c r="D49" s="22" t="s">
        <v>226</v>
      </c>
      <c r="E49" s="31">
        <v>3903</v>
      </c>
      <c r="F49" s="22" t="s">
        <v>227</v>
      </c>
      <c r="G49" s="21">
        <v>3903005</v>
      </c>
      <c r="H49" s="22" t="s">
        <v>228</v>
      </c>
      <c r="I49" s="21">
        <v>3903005</v>
      </c>
      <c r="J49" s="22" t="s">
        <v>228</v>
      </c>
      <c r="K49" s="23">
        <v>390300501</v>
      </c>
      <c r="L49" s="22" t="s">
        <v>229</v>
      </c>
      <c r="M49" s="23">
        <v>390300501</v>
      </c>
      <c r="N49" s="22" t="s">
        <v>229</v>
      </c>
      <c r="O49" s="31">
        <v>1</v>
      </c>
      <c r="P49" s="31"/>
      <c r="Q49" s="21">
        <f t="shared" si="0"/>
        <v>1</v>
      </c>
      <c r="R49" s="23">
        <v>2020003630140</v>
      </c>
      <c r="S49" s="22" t="s">
        <v>230</v>
      </c>
      <c r="T49" s="40">
        <f>SUM($X$49:$X$53)/SUM($X$49:$X$53)</f>
        <v>1</v>
      </c>
      <c r="U49" s="22" t="s">
        <v>231</v>
      </c>
      <c r="V49" s="22" t="s">
        <v>232</v>
      </c>
      <c r="W49" s="22" t="s">
        <v>233</v>
      </c>
      <c r="X49" s="25">
        <v>20000000</v>
      </c>
      <c r="Y49" s="71" t="s">
        <v>234</v>
      </c>
      <c r="Z49" s="26" t="s">
        <v>73</v>
      </c>
      <c r="AA49" s="23">
        <v>20</v>
      </c>
      <c r="AB49" s="21" t="s">
        <v>74</v>
      </c>
      <c r="AC49" s="33">
        <v>295972</v>
      </c>
      <c r="AD49" s="33">
        <v>294321</v>
      </c>
      <c r="AE49" s="33">
        <v>132302</v>
      </c>
      <c r="AF49" s="33">
        <v>43426</v>
      </c>
      <c r="AG49" s="33">
        <v>313940</v>
      </c>
      <c r="AH49" s="33">
        <v>100625</v>
      </c>
      <c r="AI49" s="33">
        <v>2145</v>
      </c>
      <c r="AJ49" s="33">
        <v>12718</v>
      </c>
      <c r="AK49" s="33">
        <v>36</v>
      </c>
      <c r="AL49" s="33">
        <v>0</v>
      </c>
      <c r="AM49" s="33">
        <v>0</v>
      </c>
      <c r="AN49" s="33">
        <v>0</v>
      </c>
      <c r="AO49" s="33">
        <v>70</v>
      </c>
      <c r="AP49" s="33">
        <v>21944</v>
      </c>
      <c r="AQ49" s="33">
        <v>285</v>
      </c>
      <c r="AR49" s="33">
        <f t="shared" ref="AR49:AR56" si="9">SUM(AC49+AD49)</f>
        <v>590293</v>
      </c>
      <c r="AS49" s="41">
        <v>44197</v>
      </c>
      <c r="AT49" s="41">
        <v>44561</v>
      </c>
      <c r="AU49" s="38" t="s">
        <v>114</v>
      </c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</row>
    <row r="50" spans="1:67" ht="102" customHeight="1" x14ac:dyDescent="0.2">
      <c r="A50" s="21">
        <v>2</v>
      </c>
      <c r="B50" s="22" t="s">
        <v>225</v>
      </c>
      <c r="C50" s="21">
        <v>39</v>
      </c>
      <c r="D50" s="22" t="s">
        <v>226</v>
      </c>
      <c r="E50" s="31">
        <v>3903</v>
      </c>
      <c r="F50" s="22" t="s">
        <v>227</v>
      </c>
      <c r="G50" s="21">
        <v>3903005</v>
      </c>
      <c r="H50" s="22" t="s">
        <v>228</v>
      </c>
      <c r="I50" s="21">
        <v>3903005</v>
      </c>
      <c r="J50" s="22" t="s">
        <v>228</v>
      </c>
      <c r="K50" s="23">
        <v>390300507</v>
      </c>
      <c r="L50" s="22" t="s">
        <v>235</v>
      </c>
      <c r="M50" s="23">
        <v>390300507</v>
      </c>
      <c r="N50" s="22" t="s">
        <v>235</v>
      </c>
      <c r="O50" s="31">
        <v>70</v>
      </c>
      <c r="P50" s="31"/>
      <c r="Q50" s="21">
        <f t="shared" si="0"/>
        <v>70</v>
      </c>
      <c r="R50" s="23">
        <v>2020003630140</v>
      </c>
      <c r="S50" s="22" t="s">
        <v>230</v>
      </c>
      <c r="T50" s="40">
        <f>SUM($X$49:$X$53)/SUM($X$49:$X$53)</f>
        <v>1</v>
      </c>
      <c r="U50" s="22" t="s">
        <v>231</v>
      </c>
      <c r="V50" s="22" t="s">
        <v>232</v>
      </c>
      <c r="W50" s="22" t="s">
        <v>236</v>
      </c>
      <c r="X50" s="25">
        <v>20000000</v>
      </c>
      <c r="Y50" s="71" t="s">
        <v>234</v>
      </c>
      <c r="Z50" s="26" t="s">
        <v>73</v>
      </c>
      <c r="AA50" s="23">
        <v>20</v>
      </c>
      <c r="AB50" s="21" t="s">
        <v>74</v>
      </c>
      <c r="AC50" s="33">
        <v>295972</v>
      </c>
      <c r="AD50" s="33">
        <v>294321</v>
      </c>
      <c r="AE50" s="33">
        <v>132302</v>
      </c>
      <c r="AF50" s="33">
        <v>43426</v>
      </c>
      <c r="AG50" s="33">
        <v>313940</v>
      </c>
      <c r="AH50" s="33">
        <v>100625</v>
      </c>
      <c r="AI50" s="33">
        <v>2145</v>
      </c>
      <c r="AJ50" s="33">
        <v>12718</v>
      </c>
      <c r="AK50" s="33">
        <v>36</v>
      </c>
      <c r="AL50" s="33">
        <v>0</v>
      </c>
      <c r="AM50" s="33">
        <v>0</v>
      </c>
      <c r="AN50" s="33">
        <v>0</v>
      </c>
      <c r="AO50" s="33">
        <v>70</v>
      </c>
      <c r="AP50" s="33">
        <v>21944</v>
      </c>
      <c r="AQ50" s="33">
        <v>285</v>
      </c>
      <c r="AR50" s="33">
        <f t="shared" si="9"/>
        <v>590293</v>
      </c>
      <c r="AS50" s="41">
        <v>44197</v>
      </c>
      <c r="AT50" s="41">
        <v>44561</v>
      </c>
      <c r="AU50" s="38" t="s">
        <v>114</v>
      </c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</row>
    <row r="51" spans="1:67" ht="102" customHeight="1" x14ac:dyDescent="0.2">
      <c r="A51" s="21">
        <v>2</v>
      </c>
      <c r="B51" s="22" t="s">
        <v>225</v>
      </c>
      <c r="C51" s="21">
        <v>39</v>
      </c>
      <c r="D51" s="22" t="s">
        <v>226</v>
      </c>
      <c r="E51" s="31">
        <v>3903</v>
      </c>
      <c r="F51" s="22" t="s">
        <v>227</v>
      </c>
      <c r="G51" s="21">
        <v>3903005</v>
      </c>
      <c r="H51" s="22" t="s">
        <v>228</v>
      </c>
      <c r="I51" s="21">
        <v>3903005</v>
      </c>
      <c r="J51" s="22" t="s">
        <v>228</v>
      </c>
      <c r="K51" s="23">
        <v>390300507</v>
      </c>
      <c r="L51" s="22" t="s">
        <v>235</v>
      </c>
      <c r="M51" s="23">
        <v>390300507</v>
      </c>
      <c r="N51" s="22" t="s">
        <v>235</v>
      </c>
      <c r="O51" s="31">
        <v>70</v>
      </c>
      <c r="P51" s="31"/>
      <c r="Q51" s="21">
        <f t="shared" si="0"/>
        <v>70</v>
      </c>
      <c r="R51" s="23">
        <v>2020003630140</v>
      </c>
      <c r="S51" s="22" t="s">
        <v>230</v>
      </c>
      <c r="T51" s="40">
        <f>SUM($X$49:$X$53)/SUM($X$49:$X$53)</f>
        <v>1</v>
      </c>
      <c r="U51" s="22" t="s">
        <v>231</v>
      </c>
      <c r="V51" s="22" t="s">
        <v>232</v>
      </c>
      <c r="W51" s="22" t="s">
        <v>236</v>
      </c>
      <c r="X51" s="25">
        <v>30000000</v>
      </c>
      <c r="Y51" s="71" t="s">
        <v>237</v>
      </c>
      <c r="Z51" s="26" t="s">
        <v>73</v>
      </c>
      <c r="AA51" s="23">
        <v>88</v>
      </c>
      <c r="AB51" s="21" t="s">
        <v>180</v>
      </c>
      <c r="AC51" s="33">
        <v>295972</v>
      </c>
      <c r="AD51" s="33">
        <v>294321</v>
      </c>
      <c r="AE51" s="33">
        <v>132302</v>
      </c>
      <c r="AF51" s="33">
        <v>43426</v>
      </c>
      <c r="AG51" s="33">
        <v>313940</v>
      </c>
      <c r="AH51" s="33">
        <v>100625</v>
      </c>
      <c r="AI51" s="33">
        <v>2145</v>
      </c>
      <c r="AJ51" s="33">
        <v>12718</v>
      </c>
      <c r="AK51" s="33">
        <v>36</v>
      </c>
      <c r="AL51" s="33">
        <v>0</v>
      </c>
      <c r="AM51" s="33">
        <v>0</v>
      </c>
      <c r="AN51" s="33">
        <v>0</v>
      </c>
      <c r="AO51" s="33">
        <v>70</v>
      </c>
      <c r="AP51" s="33">
        <v>21944</v>
      </c>
      <c r="AQ51" s="33">
        <v>285</v>
      </c>
      <c r="AR51" s="33">
        <f>SUM(AC51+AD51)</f>
        <v>590293</v>
      </c>
      <c r="AS51" s="41">
        <v>44197</v>
      </c>
      <c r="AT51" s="41">
        <v>44561</v>
      </c>
      <c r="AU51" s="38" t="s">
        <v>114</v>
      </c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</row>
    <row r="52" spans="1:67" ht="81.75" customHeight="1" x14ac:dyDescent="0.2">
      <c r="A52" s="21">
        <v>2</v>
      </c>
      <c r="B52" s="22" t="s">
        <v>225</v>
      </c>
      <c r="C52" s="21">
        <v>39</v>
      </c>
      <c r="D52" s="22" t="s">
        <v>226</v>
      </c>
      <c r="E52" s="31">
        <v>3903</v>
      </c>
      <c r="F52" s="22" t="s">
        <v>227</v>
      </c>
      <c r="G52" s="21">
        <v>3903005</v>
      </c>
      <c r="H52" s="22" t="s">
        <v>228</v>
      </c>
      <c r="I52" s="21">
        <v>3903005</v>
      </c>
      <c r="J52" s="22" t="s">
        <v>228</v>
      </c>
      <c r="K52" s="23">
        <v>390300511</v>
      </c>
      <c r="L52" s="22" t="s">
        <v>238</v>
      </c>
      <c r="M52" s="23">
        <v>390300511</v>
      </c>
      <c r="N52" s="22" t="s">
        <v>238</v>
      </c>
      <c r="O52" s="31">
        <v>70</v>
      </c>
      <c r="P52" s="31"/>
      <c r="Q52" s="21">
        <f t="shared" si="0"/>
        <v>70</v>
      </c>
      <c r="R52" s="23">
        <v>2020003630140</v>
      </c>
      <c r="S52" s="22" t="s">
        <v>230</v>
      </c>
      <c r="T52" s="40">
        <f>SUM($X$49:$X$53)/SUM($X$49:$X$53)</f>
        <v>1</v>
      </c>
      <c r="U52" s="22" t="s">
        <v>231</v>
      </c>
      <c r="V52" s="22" t="s">
        <v>232</v>
      </c>
      <c r="W52" s="22" t="s">
        <v>239</v>
      </c>
      <c r="X52" s="25">
        <v>2000000</v>
      </c>
      <c r="Y52" s="71" t="s">
        <v>240</v>
      </c>
      <c r="Z52" s="32" t="s">
        <v>241</v>
      </c>
      <c r="AA52" s="23">
        <v>20</v>
      </c>
      <c r="AB52" s="21" t="s">
        <v>74</v>
      </c>
      <c r="AC52" s="33">
        <v>295972</v>
      </c>
      <c r="AD52" s="33">
        <v>294321</v>
      </c>
      <c r="AE52" s="33">
        <v>132302</v>
      </c>
      <c r="AF52" s="33">
        <v>43426</v>
      </c>
      <c r="AG52" s="33">
        <v>313940</v>
      </c>
      <c r="AH52" s="33">
        <v>100625</v>
      </c>
      <c r="AI52" s="33">
        <v>2145</v>
      </c>
      <c r="AJ52" s="33">
        <v>12718</v>
      </c>
      <c r="AK52" s="33">
        <v>36</v>
      </c>
      <c r="AL52" s="33">
        <v>0</v>
      </c>
      <c r="AM52" s="33">
        <v>0</v>
      </c>
      <c r="AN52" s="33">
        <v>0</v>
      </c>
      <c r="AO52" s="33">
        <v>70</v>
      </c>
      <c r="AP52" s="33">
        <v>21944</v>
      </c>
      <c r="AQ52" s="33">
        <v>285</v>
      </c>
      <c r="AR52" s="33">
        <f t="shared" si="9"/>
        <v>590293</v>
      </c>
      <c r="AS52" s="41">
        <v>44197</v>
      </c>
      <c r="AT52" s="41">
        <v>44561</v>
      </c>
      <c r="AU52" s="38" t="s">
        <v>114</v>
      </c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</row>
    <row r="53" spans="1:67" ht="84.75" customHeight="1" x14ac:dyDescent="0.2">
      <c r="A53" s="21">
        <v>2</v>
      </c>
      <c r="B53" s="22" t="s">
        <v>225</v>
      </c>
      <c r="C53" s="21">
        <v>39</v>
      </c>
      <c r="D53" s="22" t="s">
        <v>226</v>
      </c>
      <c r="E53" s="31">
        <v>3903</v>
      </c>
      <c r="F53" s="22" t="s">
        <v>227</v>
      </c>
      <c r="G53" s="21">
        <v>3903005</v>
      </c>
      <c r="H53" s="22" t="s">
        <v>228</v>
      </c>
      <c r="I53" s="21">
        <v>3903005</v>
      </c>
      <c r="J53" s="22" t="s">
        <v>228</v>
      </c>
      <c r="K53" s="23">
        <v>390300511</v>
      </c>
      <c r="L53" s="22" t="s">
        <v>238</v>
      </c>
      <c r="M53" s="23">
        <v>390300511</v>
      </c>
      <c r="N53" s="22" t="s">
        <v>238</v>
      </c>
      <c r="O53" s="31">
        <v>70</v>
      </c>
      <c r="P53" s="31"/>
      <c r="Q53" s="21">
        <f t="shared" si="0"/>
        <v>70</v>
      </c>
      <c r="R53" s="23">
        <v>2020003630140</v>
      </c>
      <c r="S53" s="22" t="s">
        <v>230</v>
      </c>
      <c r="T53" s="40">
        <f>SUM($X$49:$X$53)/SUM($X$49:$X$53)</f>
        <v>1</v>
      </c>
      <c r="U53" s="22" t="s">
        <v>231</v>
      </c>
      <c r="V53" s="22" t="s">
        <v>232</v>
      </c>
      <c r="W53" s="22" t="s">
        <v>242</v>
      </c>
      <c r="X53" s="25">
        <v>18000000</v>
      </c>
      <c r="Y53" s="71" t="s">
        <v>234</v>
      </c>
      <c r="Z53" s="26" t="s">
        <v>73</v>
      </c>
      <c r="AA53" s="23">
        <v>20</v>
      </c>
      <c r="AB53" s="21" t="s">
        <v>74</v>
      </c>
      <c r="AC53" s="33">
        <v>295972</v>
      </c>
      <c r="AD53" s="33">
        <v>294321</v>
      </c>
      <c r="AE53" s="33">
        <v>132302</v>
      </c>
      <c r="AF53" s="33">
        <v>43426</v>
      </c>
      <c r="AG53" s="33">
        <v>313940</v>
      </c>
      <c r="AH53" s="33">
        <v>100625</v>
      </c>
      <c r="AI53" s="33">
        <v>2145</v>
      </c>
      <c r="AJ53" s="33">
        <v>12718</v>
      </c>
      <c r="AK53" s="33">
        <v>36</v>
      </c>
      <c r="AL53" s="33">
        <v>0</v>
      </c>
      <c r="AM53" s="33">
        <v>0</v>
      </c>
      <c r="AN53" s="33">
        <v>0</v>
      </c>
      <c r="AO53" s="33">
        <v>70</v>
      </c>
      <c r="AP53" s="33">
        <v>21944</v>
      </c>
      <c r="AQ53" s="33">
        <v>285</v>
      </c>
      <c r="AR53" s="33">
        <f t="shared" si="9"/>
        <v>590293</v>
      </c>
      <c r="AS53" s="41">
        <v>44197</v>
      </c>
      <c r="AT53" s="41">
        <v>44561</v>
      </c>
      <c r="AU53" s="38" t="s">
        <v>114</v>
      </c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</row>
    <row r="54" spans="1:67" ht="124.5" customHeight="1" x14ac:dyDescent="0.2">
      <c r="A54" s="21">
        <v>2</v>
      </c>
      <c r="B54" s="22" t="s">
        <v>225</v>
      </c>
      <c r="C54" s="21">
        <v>39</v>
      </c>
      <c r="D54" s="22" t="s">
        <v>226</v>
      </c>
      <c r="E54" s="31">
        <v>3904</v>
      </c>
      <c r="F54" s="22" t="s">
        <v>243</v>
      </c>
      <c r="G54" s="21">
        <v>3904018</v>
      </c>
      <c r="H54" s="22" t="s">
        <v>244</v>
      </c>
      <c r="I54" s="21">
        <v>3904018</v>
      </c>
      <c r="J54" s="22" t="s">
        <v>244</v>
      </c>
      <c r="K54" s="21">
        <v>390401809</v>
      </c>
      <c r="L54" s="22" t="s">
        <v>245</v>
      </c>
      <c r="M54" s="21">
        <v>390401809</v>
      </c>
      <c r="N54" s="22" t="s">
        <v>245</v>
      </c>
      <c r="O54" s="31">
        <v>6</v>
      </c>
      <c r="P54" s="31">
        <v>7</v>
      </c>
      <c r="Q54" s="21">
        <f t="shared" si="0"/>
        <v>13</v>
      </c>
      <c r="R54" s="23">
        <v>2020003630040</v>
      </c>
      <c r="S54" s="22" t="s">
        <v>246</v>
      </c>
      <c r="T54" s="40">
        <f>SUM($X$54:$X$56)/SUM($X$54:$X$56)</f>
        <v>1</v>
      </c>
      <c r="U54" s="22" t="s">
        <v>247</v>
      </c>
      <c r="V54" s="22" t="s">
        <v>248</v>
      </c>
      <c r="W54" s="22" t="s">
        <v>249</v>
      </c>
      <c r="X54" s="25">
        <v>9900000</v>
      </c>
      <c r="Y54" s="71" t="s">
        <v>250</v>
      </c>
      <c r="Z54" s="26" t="s">
        <v>73</v>
      </c>
      <c r="AA54" s="23">
        <v>20</v>
      </c>
      <c r="AB54" s="21" t="s">
        <v>74</v>
      </c>
      <c r="AC54" s="33">
        <v>295972</v>
      </c>
      <c r="AD54" s="33">
        <v>294321</v>
      </c>
      <c r="AE54" s="33">
        <v>132302</v>
      </c>
      <c r="AF54" s="33">
        <v>43426</v>
      </c>
      <c r="AG54" s="33">
        <v>313940</v>
      </c>
      <c r="AH54" s="33">
        <v>100625</v>
      </c>
      <c r="AI54" s="33">
        <v>2145</v>
      </c>
      <c r="AJ54" s="33">
        <v>12718</v>
      </c>
      <c r="AK54" s="33">
        <v>36</v>
      </c>
      <c r="AL54" s="33">
        <v>0</v>
      </c>
      <c r="AM54" s="33">
        <v>0</v>
      </c>
      <c r="AN54" s="33">
        <v>0</v>
      </c>
      <c r="AO54" s="33">
        <v>70</v>
      </c>
      <c r="AP54" s="33">
        <v>21944</v>
      </c>
      <c r="AQ54" s="33">
        <v>285</v>
      </c>
      <c r="AR54" s="33">
        <f t="shared" si="9"/>
        <v>590293</v>
      </c>
      <c r="AS54" s="28">
        <v>44563</v>
      </c>
      <c r="AT54" s="28">
        <v>44926</v>
      </c>
      <c r="AU54" s="42" t="s">
        <v>114</v>
      </c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</row>
    <row r="55" spans="1:67" ht="124.5" customHeight="1" x14ac:dyDescent="0.2">
      <c r="A55" s="21">
        <v>2</v>
      </c>
      <c r="B55" s="22" t="s">
        <v>225</v>
      </c>
      <c r="C55" s="21">
        <v>39</v>
      </c>
      <c r="D55" s="22" t="s">
        <v>226</v>
      </c>
      <c r="E55" s="31">
        <v>3904</v>
      </c>
      <c r="F55" s="22" t="s">
        <v>243</v>
      </c>
      <c r="G55" s="21">
        <v>3904018</v>
      </c>
      <c r="H55" s="22" t="s">
        <v>244</v>
      </c>
      <c r="I55" s="21">
        <v>3904018</v>
      </c>
      <c r="J55" s="22" t="s">
        <v>244</v>
      </c>
      <c r="K55" s="21">
        <v>390401809</v>
      </c>
      <c r="L55" s="22" t="s">
        <v>245</v>
      </c>
      <c r="M55" s="21">
        <v>390401809</v>
      </c>
      <c r="N55" s="22" t="s">
        <v>245</v>
      </c>
      <c r="O55" s="31">
        <v>6</v>
      </c>
      <c r="P55" s="31">
        <v>7</v>
      </c>
      <c r="Q55" s="21">
        <f t="shared" si="0"/>
        <v>13</v>
      </c>
      <c r="R55" s="23">
        <v>2020003630040</v>
      </c>
      <c r="S55" s="22" t="s">
        <v>246</v>
      </c>
      <c r="T55" s="40">
        <f>SUM($X$54:$X$56)/SUM($X$54:$X$56)</f>
        <v>1</v>
      </c>
      <c r="U55" s="22" t="s">
        <v>247</v>
      </c>
      <c r="V55" s="22" t="s">
        <v>248</v>
      </c>
      <c r="W55" s="22" t="s">
        <v>251</v>
      </c>
      <c r="X55" s="43">
        <v>8100000</v>
      </c>
      <c r="Y55" s="73" t="s">
        <v>252</v>
      </c>
      <c r="Z55" s="44" t="s">
        <v>253</v>
      </c>
      <c r="AA55" s="45">
        <v>20</v>
      </c>
      <c r="AB55" s="46" t="s">
        <v>74</v>
      </c>
      <c r="AC55" s="47">
        <v>295972</v>
      </c>
      <c r="AD55" s="33">
        <v>294321</v>
      </c>
      <c r="AE55" s="33">
        <v>132302</v>
      </c>
      <c r="AF55" s="33">
        <v>43426</v>
      </c>
      <c r="AG55" s="33">
        <v>313940</v>
      </c>
      <c r="AH55" s="33">
        <v>100625</v>
      </c>
      <c r="AI55" s="33">
        <v>2145</v>
      </c>
      <c r="AJ55" s="33">
        <v>12718</v>
      </c>
      <c r="AK55" s="33">
        <v>36</v>
      </c>
      <c r="AL55" s="33">
        <v>0</v>
      </c>
      <c r="AM55" s="33">
        <v>0</v>
      </c>
      <c r="AN55" s="33">
        <v>0</v>
      </c>
      <c r="AO55" s="33">
        <v>70</v>
      </c>
      <c r="AP55" s="33">
        <v>21944</v>
      </c>
      <c r="AQ55" s="33">
        <v>285</v>
      </c>
      <c r="AR55" s="33">
        <f>SUM(AC55+AD55)</f>
        <v>590293</v>
      </c>
      <c r="AS55" s="28">
        <v>44563</v>
      </c>
      <c r="AT55" s="28">
        <v>44926</v>
      </c>
      <c r="AU55" s="42" t="s">
        <v>114</v>
      </c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</row>
    <row r="56" spans="1:67" ht="108.75" customHeight="1" x14ac:dyDescent="0.2">
      <c r="A56" s="21">
        <v>2</v>
      </c>
      <c r="B56" s="22" t="s">
        <v>225</v>
      </c>
      <c r="C56" s="21">
        <v>39</v>
      </c>
      <c r="D56" s="22" t="s">
        <v>226</v>
      </c>
      <c r="E56" s="31">
        <v>3904</v>
      </c>
      <c r="F56" s="22" t="s">
        <v>243</v>
      </c>
      <c r="G56" s="21">
        <v>3904018</v>
      </c>
      <c r="H56" s="22" t="s">
        <v>244</v>
      </c>
      <c r="I56" s="21">
        <v>3904018</v>
      </c>
      <c r="J56" s="22" t="s">
        <v>244</v>
      </c>
      <c r="K56" s="21">
        <v>390401809</v>
      </c>
      <c r="L56" s="22" t="s">
        <v>245</v>
      </c>
      <c r="M56" s="21">
        <v>390401809</v>
      </c>
      <c r="N56" s="22" t="s">
        <v>245</v>
      </c>
      <c r="O56" s="31">
        <v>6</v>
      </c>
      <c r="P56" s="31">
        <v>7</v>
      </c>
      <c r="Q56" s="21">
        <f t="shared" si="0"/>
        <v>13</v>
      </c>
      <c r="R56" s="23">
        <v>2020003630040</v>
      </c>
      <c r="S56" s="22" t="s">
        <v>246</v>
      </c>
      <c r="T56" s="40">
        <f>SUM($X$54:$X$56)/SUM($X$54:$X$56)</f>
        <v>1</v>
      </c>
      <c r="U56" s="22" t="s">
        <v>247</v>
      </c>
      <c r="V56" s="22" t="s">
        <v>248</v>
      </c>
      <c r="W56" s="48" t="s">
        <v>251</v>
      </c>
      <c r="X56" s="49">
        <v>10000000</v>
      </c>
      <c r="Y56" s="50" t="s">
        <v>254</v>
      </c>
      <c r="Z56" s="32" t="s">
        <v>253</v>
      </c>
      <c r="AA56" s="50">
        <v>88</v>
      </c>
      <c r="AB56" s="51" t="s">
        <v>119</v>
      </c>
      <c r="AC56" s="47">
        <v>295972</v>
      </c>
      <c r="AD56" s="33">
        <v>294321</v>
      </c>
      <c r="AE56" s="33">
        <v>132302</v>
      </c>
      <c r="AF56" s="33">
        <v>43426</v>
      </c>
      <c r="AG56" s="33">
        <v>313940</v>
      </c>
      <c r="AH56" s="33">
        <v>100625</v>
      </c>
      <c r="AI56" s="33">
        <v>2145</v>
      </c>
      <c r="AJ56" s="33">
        <v>12718</v>
      </c>
      <c r="AK56" s="33">
        <v>36</v>
      </c>
      <c r="AL56" s="33">
        <v>0</v>
      </c>
      <c r="AM56" s="33">
        <v>0</v>
      </c>
      <c r="AN56" s="33">
        <v>0</v>
      </c>
      <c r="AO56" s="33">
        <v>70</v>
      </c>
      <c r="AP56" s="33">
        <v>21944</v>
      </c>
      <c r="AQ56" s="33">
        <v>285</v>
      </c>
      <c r="AR56" s="33">
        <f t="shared" si="9"/>
        <v>590293</v>
      </c>
      <c r="AS56" s="28">
        <v>44563</v>
      </c>
      <c r="AT56" s="28">
        <v>44926</v>
      </c>
      <c r="AU56" s="42" t="s">
        <v>114</v>
      </c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</row>
    <row r="57" spans="1:67" ht="27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2"/>
      <c r="S57" s="53"/>
      <c r="T57" s="54"/>
      <c r="U57" s="53"/>
      <c r="V57" s="55"/>
      <c r="W57" s="56" t="s">
        <v>52</v>
      </c>
      <c r="X57" s="57">
        <f>SUM(X9:X56)</f>
        <v>1631066000</v>
      </c>
      <c r="Y57" s="58"/>
      <c r="Z57" s="59"/>
      <c r="AA57" s="60"/>
      <c r="AB57" s="61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62"/>
      <c r="AT57" s="62"/>
      <c r="AU57" s="53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</row>
    <row r="58" spans="1:67" ht="27" customHeight="1" x14ac:dyDescent="0.2">
      <c r="A58" s="63"/>
      <c r="B58" s="30"/>
      <c r="C58" s="30"/>
      <c r="D58" s="30"/>
      <c r="E58" s="30"/>
      <c r="F58" s="30"/>
      <c r="G58" s="30"/>
      <c r="H58" s="3"/>
      <c r="I58" s="3"/>
      <c r="J58" s="3"/>
      <c r="K58" s="3"/>
      <c r="L58" s="3"/>
      <c r="M58" s="3"/>
      <c r="N58" s="3"/>
      <c r="O58" s="3"/>
      <c r="P58" s="3"/>
      <c r="Q58" s="3"/>
      <c r="R58" s="64"/>
      <c r="S58" s="3"/>
      <c r="T58" s="65"/>
      <c r="U58" s="3"/>
      <c r="V58" s="66"/>
      <c r="W58" s="3"/>
      <c r="X58" s="67"/>
      <c r="Y58" s="3"/>
      <c r="Z58" s="66"/>
      <c r="AA58" s="64"/>
      <c r="AB58" s="3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68"/>
      <c r="AT58" s="68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</row>
    <row r="59" spans="1:67" ht="27" customHeight="1" x14ac:dyDescent="0.2">
      <c r="A59" s="63"/>
      <c r="B59" s="30"/>
      <c r="C59" s="30"/>
      <c r="D59" s="30"/>
      <c r="E59" s="30"/>
      <c r="F59" s="30"/>
      <c r="G59" s="30"/>
      <c r="H59" s="3"/>
      <c r="I59" s="3"/>
      <c r="J59" s="3"/>
      <c r="K59" s="3"/>
      <c r="L59" s="3"/>
      <c r="M59" s="3"/>
      <c r="N59" s="3"/>
      <c r="O59" s="3"/>
      <c r="P59" s="3"/>
      <c r="Q59" s="3"/>
      <c r="R59" s="64"/>
      <c r="S59" s="3"/>
      <c r="T59" s="65"/>
      <c r="U59" s="3"/>
      <c r="V59" s="66"/>
      <c r="W59" s="3"/>
      <c r="X59" s="67"/>
      <c r="Y59" s="3"/>
      <c r="Z59" s="66"/>
      <c r="AA59" s="64"/>
      <c r="AB59" s="3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68"/>
      <c r="AT59" s="68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</row>
    <row r="60" spans="1:67" ht="27" customHeight="1" x14ac:dyDescent="0.2">
      <c r="A60" s="63"/>
      <c r="B60" s="30"/>
      <c r="C60" s="30"/>
      <c r="D60" s="30"/>
      <c r="E60" s="30"/>
      <c r="F60" s="30"/>
      <c r="G60" s="30"/>
      <c r="H60" s="3"/>
      <c r="I60" s="3"/>
      <c r="J60" s="3"/>
      <c r="K60" s="3"/>
      <c r="L60" s="3"/>
      <c r="M60" s="3"/>
      <c r="N60" s="3"/>
      <c r="O60" s="3"/>
      <c r="P60" s="3"/>
      <c r="Q60" s="3"/>
      <c r="R60" s="64"/>
      <c r="S60" s="3"/>
      <c r="T60" s="65"/>
      <c r="U60" s="3"/>
      <c r="V60" s="66"/>
      <c r="W60" s="3"/>
      <c r="X60" s="67"/>
      <c r="Y60" s="3"/>
      <c r="Z60" s="66"/>
      <c r="AA60" s="64"/>
      <c r="AB60" s="3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68"/>
      <c r="AT60" s="68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</row>
    <row r="61" spans="1:67" ht="27" customHeight="1" x14ac:dyDescent="0.2">
      <c r="A61" s="63"/>
      <c r="B61" s="30"/>
      <c r="C61" s="30"/>
      <c r="D61" s="30"/>
      <c r="E61" s="30"/>
      <c r="F61" s="30"/>
      <c r="G61" s="30"/>
      <c r="H61" s="3"/>
      <c r="I61" s="3"/>
      <c r="J61" s="3"/>
      <c r="K61" s="3"/>
      <c r="L61" s="3"/>
      <c r="M61" s="3"/>
      <c r="N61" s="3"/>
      <c r="O61" s="3"/>
      <c r="P61" s="3"/>
      <c r="Q61" s="3"/>
      <c r="R61" s="64"/>
      <c r="S61" s="3"/>
      <c r="T61" s="65"/>
      <c r="U61" s="3"/>
      <c r="V61" s="66"/>
      <c r="W61" s="3"/>
      <c r="X61" s="67"/>
      <c r="Y61" s="3"/>
      <c r="Z61" s="66"/>
      <c r="AA61" s="64"/>
      <c r="AB61" s="3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68"/>
      <c r="AT61" s="68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</row>
    <row r="62" spans="1:67" ht="27" customHeight="1" x14ac:dyDescent="0.2">
      <c r="A62" s="63"/>
      <c r="B62" s="30"/>
      <c r="C62" s="30"/>
      <c r="D62" s="30"/>
      <c r="E62" s="30"/>
      <c r="F62" s="30"/>
      <c r="G62" s="30"/>
      <c r="H62" s="3"/>
      <c r="I62" s="3"/>
      <c r="J62" s="3"/>
      <c r="K62" s="3"/>
      <c r="L62" s="3"/>
      <c r="M62" s="3"/>
      <c r="N62" s="3"/>
      <c r="O62" s="3"/>
      <c r="P62" s="3"/>
      <c r="Q62" s="3"/>
      <c r="R62" s="64"/>
      <c r="S62" s="3"/>
      <c r="T62" s="65"/>
      <c r="U62" s="3"/>
      <c r="V62" s="66"/>
      <c r="W62" s="3"/>
      <c r="X62" s="67"/>
      <c r="Y62" s="3"/>
      <c r="Z62" s="66"/>
      <c r="AA62" s="64"/>
      <c r="AB62" s="3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68"/>
      <c r="AT62" s="68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</row>
    <row r="63" spans="1:67" ht="27" customHeight="1" x14ac:dyDescent="0.2">
      <c r="A63" s="63"/>
      <c r="B63" s="30"/>
      <c r="C63" s="30"/>
      <c r="D63" s="30"/>
      <c r="E63" s="30"/>
      <c r="F63" s="30"/>
      <c r="G63" s="30"/>
      <c r="H63" s="3"/>
      <c r="I63" s="3"/>
      <c r="J63" s="3"/>
      <c r="K63" s="3"/>
      <c r="L63" s="3"/>
      <c r="M63" s="3"/>
      <c r="N63" s="3"/>
      <c r="O63" s="3"/>
      <c r="P63" s="3"/>
      <c r="Q63" s="3"/>
      <c r="R63" s="64"/>
      <c r="S63" s="3"/>
      <c r="T63" s="65"/>
      <c r="U63" s="3"/>
      <c r="V63" s="66"/>
      <c r="W63" s="3"/>
      <c r="X63" s="67"/>
      <c r="Y63" s="3"/>
      <c r="Z63" s="66"/>
      <c r="AA63" s="64"/>
      <c r="AB63" s="3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68"/>
      <c r="AT63" s="68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</row>
    <row r="64" spans="1:67" ht="27" customHeight="1" x14ac:dyDescent="0.2">
      <c r="A64" s="63"/>
      <c r="B64" s="30"/>
      <c r="C64" s="30"/>
      <c r="D64" s="30"/>
      <c r="E64" s="30"/>
      <c r="F64" s="30"/>
      <c r="G64" s="30"/>
      <c r="H64" s="3"/>
      <c r="I64" s="3"/>
      <c r="J64" s="3"/>
      <c r="K64" s="3"/>
      <c r="L64" s="3"/>
      <c r="M64" s="3"/>
      <c r="N64" s="3"/>
      <c r="O64" s="3"/>
      <c r="P64" s="3"/>
      <c r="Q64" s="3"/>
      <c r="R64" s="64"/>
      <c r="S64" s="3"/>
      <c r="T64" s="65"/>
      <c r="U64" s="3"/>
      <c r="V64" s="66"/>
      <c r="W64" s="3"/>
      <c r="X64" s="67"/>
      <c r="Y64" s="3"/>
      <c r="Z64" s="66"/>
      <c r="AA64" s="64"/>
      <c r="AB64" s="3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68"/>
      <c r="AT64" s="68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</row>
    <row r="65" spans="1:67" ht="27" customHeight="1" x14ac:dyDescent="0.2">
      <c r="A65" s="63"/>
      <c r="B65" s="30"/>
      <c r="C65" s="30"/>
      <c r="D65" s="30"/>
      <c r="E65" s="30"/>
      <c r="F65" s="30"/>
      <c r="G65" s="30"/>
      <c r="H65" s="3"/>
      <c r="I65" s="3"/>
      <c r="J65" s="3"/>
      <c r="K65" s="3"/>
      <c r="L65" s="3"/>
      <c r="M65" s="3"/>
      <c r="N65" s="3"/>
      <c r="O65" s="3"/>
      <c r="P65" s="3"/>
      <c r="Q65" s="3"/>
      <c r="R65" s="64"/>
      <c r="S65" s="3"/>
      <c r="T65" s="65"/>
      <c r="U65" s="3"/>
      <c r="V65" s="66"/>
      <c r="W65" s="3"/>
      <c r="X65" s="67"/>
      <c r="Y65" s="3"/>
      <c r="Z65" s="66"/>
      <c r="AA65" s="64"/>
      <c r="AB65" s="3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68"/>
      <c r="AT65" s="68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</row>
    <row r="66" spans="1:67" ht="27" customHeight="1" x14ac:dyDescent="0.2">
      <c r="A66" s="63"/>
      <c r="B66" s="30"/>
      <c r="C66" s="30"/>
      <c r="D66" s="30"/>
      <c r="E66" s="30"/>
      <c r="F66" s="30"/>
      <c r="G66" s="30"/>
      <c r="H66" s="3"/>
      <c r="I66" s="3"/>
      <c r="J66" s="3"/>
      <c r="K66" s="3"/>
      <c r="L66" s="3"/>
      <c r="M66" s="3"/>
      <c r="N66" s="3"/>
      <c r="O66" s="3"/>
      <c r="P66" s="3"/>
      <c r="Q66" s="3"/>
      <c r="R66" s="64"/>
      <c r="S66" s="3"/>
      <c r="T66" s="65"/>
      <c r="U66" s="3"/>
      <c r="V66" s="66"/>
      <c r="W66" s="3"/>
      <c r="X66" s="67"/>
      <c r="Y66" s="3"/>
      <c r="Z66" s="66"/>
      <c r="AA66" s="64"/>
      <c r="AB66" s="3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68"/>
      <c r="AT66" s="68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</row>
    <row r="67" spans="1:67" ht="27" customHeight="1" x14ac:dyDescent="0.2">
      <c r="A67" s="63"/>
      <c r="B67" s="30"/>
      <c r="C67" s="30"/>
      <c r="D67" s="30"/>
      <c r="E67" s="30"/>
      <c r="F67" s="30"/>
      <c r="G67" s="30"/>
      <c r="H67" s="3"/>
      <c r="I67" s="3"/>
      <c r="J67" s="3"/>
      <c r="K67" s="3"/>
      <c r="L67" s="3"/>
      <c r="M67" s="3"/>
      <c r="N67" s="3"/>
      <c r="O67" s="3"/>
      <c r="P67" s="3"/>
      <c r="Q67" s="3"/>
      <c r="R67" s="64"/>
      <c r="S67" s="3"/>
      <c r="T67" s="65"/>
      <c r="U67" s="3"/>
      <c r="V67" s="66"/>
      <c r="W67" s="3"/>
      <c r="X67" s="67"/>
      <c r="Y67" s="3"/>
      <c r="Z67" s="66"/>
      <c r="AA67" s="64"/>
      <c r="AB67" s="3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68"/>
      <c r="AT67" s="68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</row>
    <row r="68" spans="1:67" ht="27" customHeight="1" x14ac:dyDescent="0.2">
      <c r="A68" s="63"/>
      <c r="B68" s="30"/>
      <c r="C68" s="30"/>
      <c r="D68" s="30"/>
      <c r="E68" s="30"/>
      <c r="F68" s="30"/>
      <c r="G68" s="30"/>
      <c r="H68" s="3"/>
      <c r="I68" s="3"/>
      <c r="J68" s="3"/>
      <c r="K68" s="3"/>
      <c r="L68" s="3"/>
      <c r="M68" s="3"/>
      <c r="N68" s="3"/>
      <c r="O68" s="3"/>
      <c r="P68" s="3"/>
      <c r="Q68" s="3"/>
      <c r="R68" s="64"/>
      <c r="S68" s="3"/>
      <c r="T68" s="65"/>
      <c r="U68" s="3"/>
      <c r="V68" s="66"/>
      <c r="W68" s="3"/>
      <c r="X68" s="67"/>
      <c r="Y68" s="3"/>
      <c r="Z68" s="66"/>
      <c r="AA68" s="64"/>
      <c r="AB68" s="3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68"/>
      <c r="AT68" s="68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</row>
    <row r="69" spans="1:67" ht="27" customHeight="1" x14ac:dyDescent="0.2">
      <c r="A69" s="63"/>
      <c r="B69" s="30"/>
      <c r="C69" s="30"/>
      <c r="D69" s="30"/>
      <c r="E69" s="30"/>
      <c r="F69" s="30"/>
      <c r="G69" s="30"/>
      <c r="H69" s="3"/>
      <c r="I69" s="3"/>
      <c r="J69" s="3"/>
      <c r="K69" s="3"/>
      <c r="L69" s="3"/>
      <c r="M69" s="3"/>
      <c r="N69" s="3"/>
      <c r="O69" s="3"/>
      <c r="P69" s="3"/>
      <c r="Q69" s="3"/>
      <c r="R69" s="64"/>
      <c r="S69" s="3"/>
      <c r="T69" s="65"/>
      <c r="U69" s="3"/>
      <c r="V69" s="66"/>
      <c r="W69" s="3"/>
      <c r="X69" s="67"/>
      <c r="Y69" s="3"/>
      <c r="Z69" s="66"/>
      <c r="AA69" s="64"/>
      <c r="AB69" s="3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68"/>
      <c r="AT69" s="68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</row>
    <row r="70" spans="1:67" ht="27" customHeight="1" x14ac:dyDescent="0.2">
      <c r="A70" s="63"/>
      <c r="B70" s="30"/>
      <c r="C70" s="30"/>
      <c r="D70" s="30"/>
      <c r="E70" s="30"/>
      <c r="F70" s="30"/>
      <c r="G70" s="30"/>
      <c r="H70" s="3"/>
      <c r="I70" s="3"/>
      <c r="J70" s="3"/>
      <c r="K70" s="3"/>
      <c r="L70" s="3"/>
      <c r="M70" s="3"/>
      <c r="N70" s="3"/>
      <c r="O70" s="3"/>
      <c r="P70" s="3"/>
      <c r="Q70" s="3"/>
      <c r="R70" s="64"/>
      <c r="S70" s="3"/>
      <c r="T70" s="65"/>
      <c r="U70" s="3"/>
      <c r="V70" s="66"/>
      <c r="W70" s="3"/>
      <c r="X70" s="67"/>
      <c r="Y70" s="3"/>
      <c r="Z70" s="66"/>
      <c r="AA70" s="64"/>
      <c r="AB70" s="3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68"/>
      <c r="AT70" s="68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</row>
    <row r="71" spans="1:67" ht="27" customHeight="1" x14ac:dyDescent="0.2">
      <c r="A71" s="63"/>
      <c r="B71" s="30"/>
      <c r="C71" s="30"/>
      <c r="D71" s="30"/>
      <c r="E71" s="30"/>
      <c r="F71" s="30"/>
      <c r="G71" s="30"/>
      <c r="H71" s="3"/>
      <c r="I71" s="3"/>
      <c r="J71" s="3"/>
      <c r="K71" s="3"/>
      <c r="L71" s="3"/>
      <c r="M71" s="3"/>
      <c r="N71" s="3"/>
      <c r="O71" s="3"/>
      <c r="P71" s="3"/>
      <c r="Q71" s="3"/>
      <c r="R71" s="64"/>
      <c r="S71" s="3"/>
      <c r="T71" s="65"/>
      <c r="U71" s="3"/>
      <c r="V71" s="66"/>
      <c r="W71" s="3"/>
      <c r="X71" s="67"/>
      <c r="Y71" s="3"/>
      <c r="Z71" s="66"/>
      <c r="AA71" s="64"/>
      <c r="AB71" s="3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68"/>
      <c r="AT71" s="68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</row>
    <row r="72" spans="1:67" ht="27" customHeight="1" x14ac:dyDescent="0.2">
      <c r="A72" s="63"/>
      <c r="B72" s="30"/>
      <c r="C72" s="30"/>
      <c r="D72" s="30"/>
      <c r="E72" s="30"/>
      <c r="F72" s="30"/>
      <c r="G72" s="30"/>
      <c r="H72" s="3"/>
      <c r="I72" s="3"/>
      <c r="J72" s="3"/>
      <c r="K72" s="3"/>
      <c r="L72" s="3"/>
      <c r="M72" s="3"/>
      <c r="N72" s="3"/>
      <c r="O72" s="3"/>
      <c r="P72" s="3"/>
      <c r="Q72" s="3"/>
      <c r="R72" s="64"/>
      <c r="S72" s="3"/>
      <c r="T72" s="65"/>
      <c r="U72" s="3"/>
      <c r="V72" s="66"/>
      <c r="W72" s="3"/>
      <c r="X72" s="67"/>
      <c r="Y72" s="3"/>
      <c r="Z72" s="66"/>
      <c r="AA72" s="64"/>
      <c r="AB72" s="3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68"/>
      <c r="AT72" s="68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</row>
    <row r="73" spans="1:67" ht="27" customHeight="1" x14ac:dyDescent="0.2">
      <c r="A73" s="63"/>
      <c r="B73" s="30"/>
      <c r="C73" s="30"/>
      <c r="D73" s="30"/>
      <c r="E73" s="30"/>
      <c r="F73" s="30"/>
      <c r="G73" s="30"/>
      <c r="H73" s="3"/>
      <c r="I73" s="3"/>
      <c r="J73" s="3"/>
      <c r="K73" s="3"/>
      <c r="L73" s="3"/>
      <c r="M73" s="3"/>
      <c r="N73" s="3"/>
      <c r="O73" s="3"/>
      <c r="P73" s="3"/>
      <c r="Q73" s="3"/>
      <c r="R73" s="64"/>
      <c r="S73" s="3"/>
      <c r="T73" s="65"/>
      <c r="U73" s="3"/>
      <c r="V73" s="66"/>
      <c r="W73" s="3"/>
      <c r="X73" s="67"/>
      <c r="Y73" s="3"/>
      <c r="Z73" s="66"/>
      <c r="AA73" s="64"/>
      <c r="AB73" s="3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68"/>
      <c r="AT73" s="68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</row>
    <row r="74" spans="1:67" ht="27" customHeight="1" x14ac:dyDescent="0.2">
      <c r="A74" s="63"/>
      <c r="B74" s="30"/>
      <c r="C74" s="30"/>
      <c r="D74" s="30"/>
      <c r="E74" s="30"/>
      <c r="F74" s="30"/>
      <c r="G74" s="30"/>
      <c r="H74" s="3"/>
      <c r="I74" s="3"/>
      <c r="J74" s="3"/>
      <c r="K74" s="3"/>
      <c r="L74" s="3"/>
      <c r="M74" s="3"/>
      <c r="N74" s="3"/>
      <c r="O74" s="3"/>
      <c r="P74" s="3"/>
      <c r="Q74" s="3"/>
      <c r="R74" s="64"/>
      <c r="S74" s="3"/>
      <c r="T74" s="65"/>
      <c r="U74" s="3"/>
      <c r="V74" s="66"/>
      <c r="W74" s="3"/>
      <c r="X74" s="67"/>
      <c r="Y74" s="3"/>
      <c r="Z74" s="66"/>
      <c r="AA74" s="64"/>
      <c r="AB74" s="3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68"/>
      <c r="AT74" s="68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</row>
    <row r="75" spans="1:67" ht="27" customHeight="1" x14ac:dyDescent="0.2">
      <c r="A75" s="63"/>
      <c r="B75" s="30"/>
      <c r="C75" s="30"/>
      <c r="D75" s="30"/>
      <c r="E75" s="30"/>
      <c r="F75" s="30"/>
      <c r="G75" s="30"/>
      <c r="H75" s="3"/>
      <c r="I75" s="3"/>
      <c r="J75" s="3"/>
      <c r="K75" s="3"/>
      <c r="L75" s="3"/>
      <c r="M75" s="3"/>
      <c r="N75" s="3"/>
      <c r="O75" s="3"/>
      <c r="P75" s="3"/>
      <c r="Q75" s="3"/>
      <c r="R75" s="64"/>
      <c r="S75" s="3"/>
      <c r="T75" s="65"/>
      <c r="U75" s="3"/>
      <c r="V75" s="66"/>
      <c r="W75" s="3"/>
      <c r="X75" s="67"/>
      <c r="Y75" s="3"/>
      <c r="Z75" s="66"/>
      <c r="AA75" s="64"/>
      <c r="AB75" s="3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68"/>
      <c r="AT75" s="68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</row>
    <row r="76" spans="1:67" ht="27" customHeight="1" x14ac:dyDescent="0.2">
      <c r="A76" s="63"/>
      <c r="B76" s="30"/>
      <c r="C76" s="30"/>
      <c r="D76" s="30"/>
      <c r="E76" s="30"/>
      <c r="F76" s="30"/>
      <c r="G76" s="30"/>
      <c r="H76" s="3"/>
      <c r="I76" s="3"/>
      <c r="J76" s="3"/>
      <c r="K76" s="3"/>
      <c r="L76" s="3"/>
      <c r="M76" s="3"/>
      <c r="N76" s="3"/>
      <c r="O76" s="3"/>
      <c r="P76" s="3"/>
      <c r="Q76" s="3"/>
      <c r="R76" s="64"/>
      <c r="S76" s="3"/>
      <c r="T76" s="65"/>
      <c r="U76" s="3"/>
      <c r="V76" s="66"/>
      <c r="W76" s="3"/>
      <c r="X76" s="67"/>
      <c r="Y76" s="3"/>
      <c r="Z76" s="66"/>
      <c r="AA76" s="64"/>
      <c r="AB76" s="3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68"/>
      <c r="AT76" s="68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</row>
    <row r="77" spans="1:67" ht="27" customHeight="1" x14ac:dyDescent="0.2">
      <c r="A77" s="63"/>
      <c r="B77" s="30"/>
      <c r="C77" s="30"/>
      <c r="D77" s="30"/>
      <c r="E77" s="30"/>
      <c r="F77" s="30"/>
      <c r="G77" s="30"/>
      <c r="H77" s="3"/>
      <c r="I77" s="3"/>
      <c r="J77" s="3"/>
      <c r="K77" s="3"/>
      <c r="L77" s="3"/>
      <c r="M77" s="3"/>
      <c r="N77" s="3"/>
      <c r="O77" s="3"/>
      <c r="P77" s="3"/>
      <c r="Q77" s="3"/>
      <c r="R77" s="64"/>
      <c r="S77" s="3"/>
      <c r="T77" s="65"/>
      <c r="U77" s="3"/>
      <c r="V77" s="66"/>
      <c r="W77" s="3"/>
      <c r="X77" s="67"/>
      <c r="Y77" s="3"/>
      <c r="Z77" s="66"/>
      <c r="AA77" s="64"/>
      <c r="AB77" s="3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68"/>
      <c r="AT77" s="68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</row>
    <row r="78" spans="1:67" ht="27" customHeight="1" x14ac:dyDescent="0.2">
      <c r="A78" s="63"/>
      <c r="B78" s="30"/>
      <c r="C78" s="30"/>
      <c r="D78" s="30"/>
      <c r="E78" s="30"/>
      <c r="F78" s="30"/>
      <c r="G78" s="30"/>
      <c r="H78" s="3"/>
      <c r="I78" s="3"/>
      <c r="J78" s="3"/>
      <c r="K78" s="3"/>
      <c r="L78" s="3"/>
      <c r="M78" s="3"/>
      <c r="N78" s="3"/>
      <c r="O78" s="3"/>
      <c r="P78" s="3"/>
      <c r="Q78" s="3"/>
      <c r="R78" s="64"/>
      <c r="S78" s="3"/>
      <c r="T78" s="65"/>
      <c r="U78" s="3"/>
      <c r="V78" s="66"/>
      <c r="W78" s="3"/>
      <c r="X78" s="67"/>
      <c r="Y78" s="3"/>
      <c r="Z78" s="66"/>
      <c r="AA78" s="64"/>
      <c r="AB78" s="3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68"/>
      <c r="AT78" s="68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</row>
    <row r="79" spans="1:67" ht="27" customHeight="1" x14ac:dyDescent="0.2">
      <c r="A79" s="63"/>
      <c r="B79" s="30"/>
      <c r="C79" s="30"/>
      <c r="D79" s="30"/>
      <c r="E79" s="30"/>
      <c r="F79" s="30"/>
      <c r="G79" s="30"/>
      <c r="H79" s="3"/>
      <c r="I79" s="3"/>
      <c r="J79" s="3"/>
      <c r="K79" s="3"/>
      <c r="L79" s="3"/>
      <c r="M79" s="3"/>
      <c r="N79" s="3"/>
      <c r="O79" s="3"/>
      <c r="P79" s="3"/>
      <c r="Q79" s="3"/>
      <c r="R79" s="64"/>
      <c r="S79" s="3"/>
      <c r="T79" s="65"/>
      <c r="U79" s="3"/>
      <c r="V79" s="66"/>
      <c r="W79" s="3"/>
      <c r="X79" s="67"/>
      <c r="Y79" s="3"/>
      <c r="Z79" s="66"/>
      <c r="AA79" s="64"/>
      <c r="AB79" s="3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68"/>
      <c r="AT79" s="68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</row>
    <row r="80" spans="1:67" ht="27" customHeight="1" x14ac:dyDescent="0.2">
      <c r="A80" s="63"/>
      <c r="B80" s="30"/>
      <c r="C80" s="30"/>
      <c r="D80" s="30"/>
      <c r="E80" s="30"/>
      <c r="F80" s="30"/>
      <c r="G80" s="30"/>
      <c r="H80" s="3"/>
      <c r="I80" s="3"/>
      <c r="J80" s="3"/>
      <c r="K80" s="3"/>
      <c r="L80" s="3"/>
      <c r="M80" s="3"/>
      <c r="N80" s="3"/>
      <c r="O80" s="3"/>
      <c r="P80" s="3"/>
      <c r="Q80" s="3"/>
      <c r="R80" s="64"/>
      <c r="S80" s="3"/>
      <c r="T80" s="65"/>
      <c r="U80" s="3"/>
      <c r="V80" s="66"/>
      <c r="W80" s="3"/>
      <c r="X80" s="67"/>
      <c r="Y80" s="3"/>
      <c r="Z80" s="66"/>
      <c r="AA80" s="64"/>
      <c r="AB80" s="3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68"/>
      <c r="AT80" s="68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</row>
    <row r="81" spans="1:67" ht="27" customHeight="1" x14ac:dyDescent="0.2">
      <c r="A81" s="63"/>
      <c r="B81" s="30"/>
      <c r="C81" s="30"/>
      <c r="D81" s="30"/>
      <c r="E81" s="30"/>
      <c r="F81" s="30"/>
      <c r="G81" s="30"/>
      <c r="H81" s="3"/>
      <c r="I81" s="3"/>
      <c r="J81" s="3"/>
      <c r="K81" s="3"/>
      <c r="L81" s="3"/>
      <c r="M81" s="3"/>
      <c r="N81" s="3"/>
      <c r="O81" s="3"/>
      <c r="P81" s="3"/>
      <c r="Q81" s="3"/>
      <c r="R81" s="64"/>
      <c r="S81" s="3"/>
      <c r="T81" s="65"/>
      <c r="U81" s="3"/>
      <c r="V81" s="66"/>
      <c r="W81" s="3"/>
      <c r="X81" s="67"/>
      <c r="Y81" s="3"/>
      <c r="Z81" s="66"/>
      <c r="AA81" s="64"/>
      <c r="AB81" s="3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68"/>
      <c r="AT81" s="68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</row>
    <row r="82" spans="1:67" ht="27" customHeight="1" x14ac:dyDescent="0.2">
      <c r="A82" s="63"/>
      <c r="B82" s="30"/>
      <c r="C82" s="30"/>
      <c r="D82" s="30"/>
      <c r="E82" s="30"/>
      <c r="F82" s="30"/>
      <c r="G82" s="30"/>
      <c r="H82" s="3"/>
      <c r="I82" s="3"/>
      <c r="J82" s="3"/>
      <c r="K82" s="3"/>
      <c r="L82" s="3"/>
      <c r="M82" s="3"/>
      <c r="N82" s="3"/>
      <c r="O82" s="3"/>
      <c r="P82" s="3"/>
      <c r="Q82" s="3"/>
      <c r="R82" s="64"/>
      <c r="S82" s="3"/>
      <c r="T82" s="65"/>
      <c r="U82" s="3"/>
      <c r="V82" s="66"/>
      <c r="W82" s="3"/>
      <c r="X82" s="67"/>
      <c r="Y82" s="3"/>
      <c r="Z82" s="66"/>
      <c r="AA82" s="64"/>
      <c r="AB82" s="3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68"/>
      <c r="AT82" s="68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</row>
    <row r="83" spans="1:67" ht="27" customHeight="1" x14ac:dyDescent="0.2">
      <c r="A83" s="63"/>
      <c r="B83" s="30"/>
      <c r="C83" s="30"/>
      <c r="D83" s="30"/>
      <c r="E83" s="30"/>
      <c r="F83" s="30"/>
      <c r="G83" s="30"/>
      <c r="H83" s="3"/>
      <c r="I83" s="3"/>
      <c r="J83" s="3"/>
      <c r="K83" s="3"/>
      <c r="L83" s="3"/>
      <c r="M83" s="3"/>
      <c r="N83" s="3"/>
      <c r="O83" s="3"/>
      <c r="P83" s="3"/>
      <c r="Q83" s="3"/>
      <c r="R83" s="64"/>
      <c r="S83" s="3"/>
      <c r="T83" s="65"/>
      <c r="U83" s="3"/>
      <c r="V83" s="66"/>
      <c r="W83" s="3"/>
      <c r="X83" s="67"/>
      <c r="Y83" s="3"/>
      <c r="Z83" s="66"/>
      <c r="AA83" s="64"/>
      <c r="AB83" s="3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68"/>
      <c r="AT83" s="68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</row>
    <row r="84" spans="1:67" ht="27" customHeight="1" x14ac:dyDescent="0.2">
      <c r="A84" s="63"/>
      <c r="B84" s="30"/>
      <c r="C84" s="30"/>
      <c r="D84" s="30"/>
      <c r="E84" s="30"/>
      <c r="F84" s="30"/>
      <c r="G84" s="30"/>
      <c r="H84" s="3"/>
      <c r="I84" s="3"/>
      <c r="J84" s="3"/>
      <c r="K84" s="3"/>
      <c r="L84" s="3"/>
      <c r="M84" s="3"/>
      <c r="N84" s="3"/>
      <c r="O84" s="3"/>
      <c r="P84" s="3"/>
      <c r="Q84" s="3"/>
      <c r="R84" s="64"/>
      <c r="S84" s="3"/>
      <c r="T84" s="65"/>
      <c r="U84" s="3"/>
      <c r="V84" s="66"/>
      <c r="W84" s="3"/>
      <c r="X84" s="67"/>
      <c r="Y84" s="3"/>
      <c r="Z84" s="66"/>
      <c r="AA84" s="64"/>
      <c r="AB84" s="3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68"/>
      <c r="AT84" s="68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</row>
    <row r="85" spans="1:67" ht="27" customHeight="1" x14ac:dyDescent="0.2">
      <c r="A85" s="63"/>
      <c r="B85" s="30"/>
      <c r="C85" s="30"/>
      <c r="D85" s="30"/>
      <c r="E85" s="30"/>
      <c r="F85" s="30"/>
      <c r="G85" s="30"/>
      <c r="H85" s="3"/>
      <c r="I85" s="3"/>
      <c r="J85" s="3"/>
      <c r="K85" s="3"/>
      <c r="L85" s="3"/>
      <c r="M85" s="3"/>
      <c r="N85" s="3"/>
      <c r="O85" s="3"/>
      <c r="P85" s="3"/>
      <c r="Q85" s="3"/>
      <c r="R85" s="64"/>
      <c r="S85" s="3"/>
      <c r="T85" s="65"/>
      <c r="U85" s="3"/>
      <c r="V85" s="66"/>
      <c r="W85" s="3"/>
      <c r="X85" s="67"/>
      <c r="Y85" s="3"/>
      <c r="Z85" s="66"/>
      <c r="AA85" s="64"/>
      <c r="AB85" s="3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68"/>
      <c r="AT85" s="68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</row>
    <row r="86" spans="1:67" ht="27" customHeight="1" x14ac:dyDescent="0.2">
      <c r="A86" s="63"/>
      <c r="B86" s="30"/>
      <c r="C86" s="30"/>
      <c r="D86" s="30"/>
      <c r="E86" s="30"/>
      <c r="F86" s="30"/>
      <c r="G86" s="30"/>
      <c r="H86" s="3"/>
      <c r="I86" s="3"/>
      <c r="J86" s="3"/>
      <c r="K86" s="3"/>
      <c r="L86" s="3"/>
      <c r="M86" s="3"/>
      <c r="N86" s="3"/>
      <c r="O86" s="3"/>
      <c r="P86" s="3"/>
      <c r="Q86" s="3"/>
      <c r="R86" s="64"/>
      <c r="S86" s="3"/>
      <c r="T86" s="65"/>
      <c r="U86" s="3"/>
      <c r="V86" s="66"/>
      <c r="W86" s="3"/>
      <c r="X86" s="67"/>
      <c r="Y86" s="3"/>
      <c r="Z86" s="66"/>
      <c r="AA86" s="64"/>
      <c r="AB86" s="3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68"/>
      <c r="AT86" s="68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</row>
    <row r="87" spans="1:67" ht="27" customHeight="1" x14ac:dyDescent="0.2">
      <c r="A87" s="63"/>
      <c r="B87" s="30"/>
      <c r="C87" s="30"/>
      <c r="D87" s="30"/>
      <c r="E87" s="30"/>
      <c r="F87" s="30"/>
      <c r="G87" s="30"/>
      <c r="H87" s="3"/>
      <c r="I87" s="3"/>
      <c r="J87" s="3"/>
      <c r="K87" s="3"/>
      <c r="L87" s="3"/>
      <c r="M87" s="3"/>
      <c r="N87" s="3"/>
      <c r="O87" s="3"/>
      <c r="P87" s="3"/>
      <c r="Q87" s="3"/>
      <c r="R87" s="64"/>
      <c r="S87" s="3"/>
      <c r="T87" s="65"/>
      <c r="U87" s="3"/>
      <c r="V87" s="66"/>
      <c r="W87" s="3"/>
      <c r="X87" s="67"/>
      <c r="Y87" s="3">
        <f t="shared" ref="Y87:Z87" si="10">SUM(Y15:Y86)</f>
        <v>0</v>
      </c>
      <c r="Z87" s="66">
        <f t="shared" si="10"/>
        <v>0</v>
      </c>
      <c r="AA87" s="64"/>
      <c r="AB87" s="3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68"/>
      <c r="AT87" s="68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</row>
    <row r="88" spans="1:67" ht="27" customHeight="1" x14ac:dyDescent="0.2">
      <c r="A88" s="63"/>
      <c r="B88" s="30"/>
      <c r="C88" s="30"/>
      <c r="D88" s="30"/>
      <c r="E88" s="30"/>
      <c r="F88" s="30"/>
      <c r="G88" s="30"/>
      <c r="H88" s="3"/>
      <c r="I88" s="3"/>
      <c r="J88" s="3"/>
      <c r="K88" s="3"/>
      <c r="L88" s="3"/>
      <c r="M88" s="3"/>
      <c r="N88" s="3"/>
      <c r="O88" s="3"/>
      <c r="P88" s="3"/>
      <c r="Q88" s="3"/>
      <c r="R88" s="64"/>
      <c r="S88" s="3"/>
      <c r="T88" s="65"/>
      <c r="U88" s="3"/>
      <c r="V88" s="66"/>
      <c r="W88" s="3"/>
      <c r="X88" s="67"/>
      <c r="Y88" s="3"/>
      <c r="Z88" s="66"/>
      <c r="AA88" s="64"/>
      <c r="AB88" s="3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68"/>
      <c r="AT88" s="68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</row>
    <row r="89" spans="1:67" ht="27" customHeight="1" x14ac:dyDescent="0.2">
      <c r="A89" s="63"/>
      <c r="B89" s="30"/>
      <c r="C89" s="30"/>
      <c r="D89" s="30"/>
      <c r="E89" s="30"/>
      <c r="F89" s="30"/>
      <c r="G89" s="30"/>
      <c r="H89" s="3"/>
      <c r="I89" s="3"/>
      <c r="J89" s="3"/>
      <c r="K89" s="3"/>
      <c r="L89" s="3"/>
      <c r="M89" s="3"/>
      <c r="N89" s="3"/>
      <c r="O89" s="3"/>
      <c r="P89" s="3"/>
      <c r="Q89" s="3"/>
      <c r="R89" s="64"/>
      <c r="S89" s="3"/>
      <c r="T89" s="65"/>
      <c r="U89" s="3"/>
      <c r="V89" s="66"/>
      <c r="W89" s="3"/>
      <c r="X89" s="67"/>
      <c r="Y89" s="3"/>
      <c r="Z89" s="66"/>
      <c r="AA89" s="64"/>
      <c r="AB89" s="3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68"/>
      <c r="AT89" s="68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</row>
    <row r="90" spans="1:67" ht="27" customHeight="1" x14ac:dyDescent="0.2">
      <c r="A90" s="63"/>
      <c r="B90" s="30"/>
      <c r="C90" s="30"/>
      <c r="D90" s="30"/>
      <c r="E90" s="30"/>
      <c r="F90" s="30"/>
      <c r="G90" s="30"/>
      <c r="H90" s="3"/>
      <c r="I90" s="3"/>
      <c r="J90" s="3"/>
      <c r="K90" s="3"/>
      <c r="L90" s="3"/>
      <c r="M90" s="3"/>
      <c r="N90" s="3"/>
      <c r="O90" s="3"/>
      <c r="P90" s="3"/>
      <c r="Q90" s="3"/>
      <c r="R90" s="64"/>
      <c r="S90" s="3"/>
      <c r="T90" s="65"/>
      <c r="U90" s="3"/>
      <c r="V90" s="66"/>
      <c r="W90" s="3"/>
      <c r="X90" s="67"/>
      <c r="Y90" s="3"/>
      <c r="Z90" s="66"/>
      <c r="AA90" s="64"/>
      <c r="AB90" s="3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68"/>
      <c r="AT90" s="68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</row>
    <row r="91" spans="1:67" ht="27" customHeight="1" x14ac:dyDescent="0.2">
      <c r="A91" s="63"/>
      <c r="B91" s="30"/>
      <c r="C91" s="30"/>
      <c r="D91" s="30"/>
      <c r="E91" s="30"/>
      <c r="F91" s="30"/>
      <c r="G91" s="30"/>
      <c r="H91" s="3"/>
      <c r="I91" s="3"/>
      <c r="J91" s="3"/>
      <c r="K91" s="3"/>
      <c r="L91" s="3"/>
      <c r="M91" s="3"/>
      <c r="N91" s="3"/>
      <c r="O91" s="3"/>
      <c r="P91" s="3"/>
      <c r="Q91" s="3"/>
      <c r="R91" s="64"/>
      <c r="S91" s="3"/>
      <c r="T91" s="65"/>
      <c r="U91" s="3"/>
      <c r="V91" s="66"/>
      <c r="W91" s="3"/>
      <c r="X91" s="67"/>
      <c r="Y91" s="3"/>
      <c r="Z91" s="66"/>
      <c r="AA91" s="64"/>
      <c r="AB91" s="3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68"/>
      <c r="AT91" s="68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</row>
    <row r="92" spans="1:67" ht="27" customHeight="1" x14ac:dyDescent="0.2">
      <c r="A92" s="63"/>
      <c r="B92" s="30"/>
      <c r="C92" s="30"/>
      <c r="D92" s="30"/>
      <c r="E92" s="30"/>
      <c r="F92" s="30"/>
      <c r="G92" s="30"/>
      <c r="H92" s="3"/>
      <c r="I92" s="3"/>
      <c r="J92" s="3"/>
      <c r="K92" s="3"/>
      <c r="L92" s="3"/>
      <c r="M92" s="3"/>
      <c r="N92" s="3"/>
      <c r="O92" s="3"/>
      <c r="P92" s="3"/>
      <c r="Q92" s="3"/>
      <c r="R92" s="64"/>
      <c r="S92" s="3"/>
      <c r="T92" s="65"/>
      <c r="U92" s="3"/>
      <c r="V92" s="66"/>
      <c r="W92" s="3"/>
      <c r="X92" s="67"/>
      <c r="Y92" s="3"/>
      <c r="Z92" s="66"/>
      <c r="AA92" s="64"/>
      <c r="AB92" s="3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68"/>
      <c r="AT92" s="68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</row>
    <row r="93" spans="1:67" ht="27" customHeight="1" x14ac:dyDescent="0.2">
      <c r="A93" s="63"/>
      <c r="B93" s="30"/>
      <c r="C93" s="30"/>
      <c r="D93" s="30"/>
      <c r="E93" s="30"/>
      <c r="F93" s="30"/>
      <c r="G93" s="30"/>
      <c r="H93" s="3"/>
      <c r="I93" s="3"/>
      <c r="J93" s="3"/>
      <c r="K93" s="3"/>
      <c r="L93" s="3"/>
      <c r="M93" s="3"/>
      <c r="N93" s="3"/>
      <c r="O93" s="3"/>
      <c r="P93" s="3"/>
      <c r="Q93" s="3"/>
      <c r="R93" s="64"/>
      <c r="S93" s="3"/>
      <c r="T93" s="65"/>
      <c r="U93" s="3"/>
      <c r="V93" s="66"/>
      <c r="W93" s="3"/>
      <c r="X93" s="67"/>
      <c r="Y93" s="3"/>
      <c r="Z93" s="66"/>
      <c r="AA93" s="64"/>
      <c r="AB93" s="3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68"/>
      <c r="AT93" s="68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</row>
    <row r="94" spans="1:67" ht="27" customHeight="1" x14ac:dyDescent="0.2">
      <c r="A94" s="63"/>
      <c r="B94" s="30"/>
      <c r="C94" s="30"/>
      <c r="D94" s="30"/>
      <c r="E94" s="30"/>
      <c r="F94" s="30"/>
      <c r="G94" s="30"/>
      <c r="H94" s="3"/>
      <c r="I94" s="3"/>
      <c r="J94" s="3"/>
      <c r="K94" s="3"/>
      <c r="L94" s="3"/>
      <c r="M94" s="3"/>
      <c r="N94" s="3"/>
      <c r="O94" s="3"/>
      <c r="P94" s="3"/>
      <c r="Q94" s="3"/>
      <c r="R94" s="64"/>
      <c r="S94" s="3"/>
      <c r="T94" s="65"/>
      <c r="U94" s="3"/>
      <c r="V94" s="66"/>
      <c r="W94" s="3"/>
      <c r="X94" s="67"/>
      <c r="Y94" s="3"/>
      <c r="Z94" s="66"/>
      <c r="AA94" s="64"/>
      <c r="AB94" s="3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68"/>
      <c r="AT94" s="68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</row>
    <row r="95" spans="1:67" ht="27" customHeight="1" x14ac:dyDescent="0.2">
      <c r="A95" s="63"/>
      <c r="B95" s="30"/>
      <c r="C95" s="30"/>
      <c r="D95" s="30"/>
      <c r="E95" s="30"/>
      <c r="F95" s="30"/>
      <c r="G95" s="30"/>
      <c r="H95" s="3"/>
      <c r="I95" s="3"/>
      <c r="J95" s="3"/>
      <c r="K95" s="3"/>
      <c r="L95" s="3"/>
      <c r="M95" s="3"/>
      <c r="N95" s="3"/>
      <c r="O95" s="3"/>
      <c r="P95" s="3"/>
      <c r="Q95" s="3"/>
      <c r="R95" s="64"/>
      <c r="S95" s="3"/>
      <c r="T95" s="65"/>
      <c r="U95" s="3"/>
      <c r="V95" s="66"/>
      <c r="W95" s="3"/>
      <c r="X95" s="67"/>
      <c r="Y95" s="3"/>
      <c r="Z95" s="66"/>
      <c r="AA95" s="64"/>
      <c r="AB95" s="3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68"/>
      <c r="AT95" s="68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</row>
    <row r="96" spans="1:67" ht="27" customHeight="1" x14ac:dyDescent="0.2">
      <c r="A96" s="63"/>
      <c r="B96" s="30"/>
      <c r="C96" s="30"/>
      <c r="D96" s="30"/>
      <c r="E96" s="30"/>
      <c r="F96" s="30"/>
      <c r="G96" s="30"/>
      <c r="H96" s="3"/>
      <c r="I96" s="3"/>
      <c r="J96" s="3"/>
      <c r="K96" s="3"/>
      <c r="L96" s="3"/>
      <c r="M96" s="3"/>
      <c r="N96" s="3"/>
      <c r="O96" s="3"/>
      <c r="P96" s="3"/>
      <c r="Q96" s="3"/>
      <c r="R96" s="64"/>
      <c r="S96" s="3"/>
      <c r="T96" s="65"/>
      <c r="U96" s="3"/>
      <c r="V96" s="66"/>
      <c r="W96" s="3"/>
      <c r="X96" s="67"/>
      <c r="Y96" s="3"/>
      <c r="Z96" s="66"/>
      <c r="AA96" s="64"/>
      <c r="AB96" s="3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68"/>
      <c r="AT96" s="68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</row>
    <row r="97" spans="1:67" ht="27" customHeight="1" x14ac:dyDescent="0.2">
      <c r="A97" s="63"/>
      <c r="B97" s="30"/>
      <c r="C97" s="30"/>
      <c r="D97" s="30"/>
      <c r="E97" s="30"/>
      <c r="F97" s="30"/>
      <c r="G97" s="30"/>
      <c r="H97" s="3"/>
      <c r="I97" s="3"/>
      <c r="J97" s="3"/>
      <c r="K97" s="3"/>
      <c r="L97" s="3"/>
      <c r="M97" s="3"/>
      <c r="N97" s="3"/>
      <c r="O97" s="3"/>
      <c r="P97" s="3"/>
      <c r="Q97" s="3"/>
      <c r="R97" s="64"/>
      <c r="S97" s="3"/>
      <c r="T97" s="65"/>
      <c r="U97" s="3"/>
      <c r="V97" s="66"/>
      <c r="W97" s="3"/>
      <c r="X97" s="67"/>
      <c r="Y97" s="3"/>
      <c r="Z97" s="66"/>
      <c r="AA97" s="64"/>
      <c r="AB97" s="3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68"/>
      <c r="AT97" s="68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</row>
    <row r="98" spans="1:67" ht="27" customHeight="1" x14ac:dyDescent="0.2">
      <c r="A98" s="63"/>
      <c r="B98" s="30"/>
      <c r="C98" s="30"/>
      <c r="D98" s="30"/>
      <c r="E98" s="30"/>
      <c r="F98" s="30"/>
      <c r="G98" s="30"/>
      <c r="H98" s="3"/>
      <c r="I98" s="3"/>
      <c r="J98" s="3"/>
      <c r="K98" s="3"/>
      <c r="L98" s="3"/>
      <c r="M98" s="3"/>
      <c r="N98" s="3"/>
      <c r="O98" s="3"/>
      <c r="P98" s="3"/>
      <c r="Q98" s="3"/>
      <c r="R98" s="64"/>
      <c r="S98" s="3"/>
      <c r="T98" s="65"/>
      <c r="U98" s="3"/>
      <c r="V98" s="66"/>
      <c r="W98" s="3"/>
      <c r="X98" s="67"/>
      <c r="Y98" s="3"/>
      <c r="Z98" s="66"/>
      <c r="AA98" s="64"/>
      <c r="AB98" s="3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68"/>
      <c r="AT98" s="68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</row>
    <row r="99" spans="1:67" ht="27" customHeight="1" x14ac:dyDescent="0.2">
      <c r="A99" s="63"/>
      <c r="B99" s="30"/>
      <c r="C99" s="30"/>
      <c r="D99" s="30"/>
      <c r="E99" s="30"/>
      <c r="F99" s="30"/>
      <c r="G99" s="30"/>
      <c r="H99" s="3"/>
      <c r="I99" s="3"/>
      <c r="J99" s="3"/>
      <c r="K99" s="3"/>
      <c r="L99" s="3"/>
      <c r="M99" s="3"/>
      <c r="N99" s="3"/>
      <c r="O99" s="3"/>
      <c r="P99" s="3"/>
      <c r="Q99" s="3"/>
      <c r="R99" s="64"/>
      <c r="S99" s="3"/>
      <c r="T99" s="65"/>
      <c r="U99" s="3"/>
      <c r="V99" s="66"/>
      <c r="W99" s="3"/>
      <c r="X99" s="67"/>
      <c r="Y99" s="3"/>
      <c r="Z99" s="66"/>
      <c r="AA99" s="64"/>
      <c r="AB99" s="3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68"/>
      <c r="AT99" s="68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</row>
    <row r="100" spans="1:67" ht="27" customHeight="1" x14ac:dyDescent="0.2">
      <c r="A100" s="63"/>
      <c r="B100" s="30"/>
      <c r="C100" s="30"/>
      <c r="D100" s="30"/>
      <c r="E100" s="30"/>
      <c r="F100" s="30"/>
      <c r="G100" s="3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64"/>
      <c r="S100" s="3"/>
      <c r="T100" s="65"/>
      <c r="U100" s="3"/>
      <c r="V100" s="66"/>
      <c r="W100" s="3"/>
      <c r="X100" s="67"/>
      <c r="Y100" s="3"/>
      <c r="Z100" s="66"/>
      <c r="AA100" s="64"/>
      <c r="AB100" s="3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68"/>
      <c r="AT100" s="68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</row>
    <row r="101" spans="1:67" ht="27" customHeight="1" x14ac:dyDescent="0.2">
      <c r="A101" s="63"/>
      <c r="B101" s="30"/>
      <c r="C101" s="30"/>
      <c r="D101" s="30"/>
      <c r="E101" s="30"/>
      <c r="F101" s="30"/>
      <c r="G101" s="3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64"/>
      <c r="S101" s="3"/>
      <c r="T101" s="65"/>
      <c r="U101" s="3"/>
      <c r="V101" s="66"/>
      <c r="W101" s="3"/>
      <c r="X101" s="67"/>
      <c r="Y101" s="3"/>
      <c r="Z101" s="66"/>
      <c r="AA101" s="64"/>
      <c r="AB101" s="3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68"/>
      <c r="AT101" s="68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</row>
    <row r="102" spans="1:67" ht="27" customHeight="1" x14ac:dyDescent="0.2">
      <c r="A102" s="63"/>
      <c r="B102" s="30"/>
      <c r="C102" s="30"/>
      <c r="D102" s="30"/>
      <c r="E102" s="30"/>
      <c r="F102" s="30"/>
      <c r="G102" s="3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64"/>
      <c r="S102" s="3"/>
      <c r="T102" s="65"/>
      <c r="U102" s="3"/>
      <c r="V102" s="66"/>
      <c r="W102" s="3"/>
      <c r="X102" s="67"/>
      <c r="Y102" s="3"/>
      <c r="Z102" s="66"/>
      <c r="AA102" s="64"/>
      <c r="AB102" s="3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68"/>
      <c r="AT102" s="68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</row>
    <row r="103" spans="1:67" ht="27" customHeight="1" x14ac:dyDescent="0.2">
      <c r="A103" s="63"/>
      <c r="B103" s="30"/>
      <c r="C103" s="30"/>
      <c r="D103" s="30"/>
      <c r="E103" s="30"/>
      <c r="F103" s="30"/>
      <c r="G103" s="3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64"/>
      <c r="S103" s="3"/>
      <c r="T103" s="65"/>
      <c r="U103" s="3"/>
      <c r="V103" s="66"/>
      <c r="W103" s="3"/>
      <c r="X103" s="67"/>
      <c r="Y103" s="3"/>
      <c r="Z103" s="66"/>
      <c r="AA103" s="64"/>
      <c r="AB103" s="3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68"/>
      <c r="AT103" s="68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</row>
    <row r="104" spans="1:67" ht="27" customHeight="1" x14ac:dyDescent="0.2">
      <c r="A104" s="63"/>
      <c r="B104" s="30"/>
      <c r="C104" s="30"/>
      <c r="D104" s="30"/>
      <c r="E104" s="30"/>
      <c r="F104" s="30"/>
      <c r="G104" s="3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64"/>
      <c r="S104" s="3"/>
      <c r="T104" s="65"/>
      <c r="U104" s="3"/>
      <c r="V104" s="66"/>
      <c r="W104" s="3"/>
      <c r="X104" s="67"/>
      <c r="Y104" s="3"/>
      <c r="Z104" s="66"/>
      <c r="AA104" s="64"/>
      <c r="AB104" s="3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68"/>
      <c r="AT104" s="68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</row>
    <row r="105" spans="1:67" ht="27" customHeight="1" x14ac:dyDescent="0.2">
      <c r="A105" s="63"/>
      <c r="B105" s="30"/>
      <c r="C105" s="30"/>
      <c r="D105" s="30"/>
      <c r="E105" s="30"/>
      <c r="F105" s="30"/>
      <c r="G105" s="3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64"/>
      <c r="S105" s="3"/>
      <c r="T105" s="65"/>
      <c r="U105" s="3"/>
      <c r="V105" s="66"/>
      <c r="W105" s="3"/>
      <c r="X105" s="67"/>
      <c r="Y105" s="3"/>
      <c r="Z105" s="66"/>
      <c r="AA105" s="64"/>
      <c r="AB105" s="3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68"/>
      <c r="AT105" s="68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</row>
    <row r="106" spans="1:67" ht="27" customHeight="1" x14ac:dyDescent="0.2">
      <c r="A106" s="63"/>
      <c r="B106" s="30"/>
      <c r="C106" s="30"/>
      <c r="D106" s="30"/>
      <c r="E106" s="30"/>
      <c r="F106" s="30"/>
      <c r="G106" s="3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64"/>
      <c r="S106" s="3"/>
      <c r="T106" s="65"/>
      <c r="U106" s="3"/>
      <c r="V106" s="66"/>
      <c r="W106" s="3"/>
      <c r="X106" s="67"/>
      <c r="Y106" s="3"/>
      <c r="Z106" s="66"/>
      <c r="AA106" s="64"/>
      <c r="AB106" s="3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68"/>
      <c r="AT106" s="68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</row>
    <row r="107" spans="1:67" ht="27" customHeight="1" x14ac:dyDescent="0.2">
      <c r="A107" s="63"/>
      <c r="B107" s="30"/>
      <c r="C107" s="30"/>
      <c r="D107" s="30"/>
      <c r="E107" s="30"/>
      <c r="F107" s="30"/>
      <c r="G107" s="3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64"/>
      <c r="S107" s="3"/>
      <c r="T107" s="65"/>
      <c r="U107" s="3"/>
      <c r="V107" s="66"/>
      <c r="W107" s="3"/>
      <c r="X107" s="67"/>
      <c r="Y107" s="3"/>
      <c r="Z107" s="66"/>
      <c r="AA107" s="64"/>
      <c r="AB107" s="3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68"/>
      <c r="AT107" s="68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</row>
    <row r="108" spans="1:67" ht="27" customHeight="1" x14ac:dyDescent="0.2">
      <c r="A108" s="63"/>
      <c r="B108" s="30"/>
      <c r="C108" s="30"/>
      <c r="D108" s="30"/>
      <c r="E108" s="30"/>
      <c r="F108" s="30"/>
      <c r="G108" s="3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64"/>
      <c r="S108" s="3"/>
      <c r="T108" s="65"/>
      <c r="U108" s="3"/>
      <c r="V108" s="66"/>
      <c r="W108" s="3"/>
      <c r="X108" s="67"/>
      <c r="Y108" s="3"/>
      <c r="Z108" s="66"/>
      <c r="AA108" s="64"/>
      <c r="AB108" s="3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68"/>
      <c r="AT108" s="68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</row>
    <row r="109" spans="1:67" ht="27" customHeight="1" x14ac:dyDescent="0.2">
      <c r="A109" s="63"/>
      <c r="B109" s="30"/>
      <c r="C109" s="30"/>
      <c r="D109" s="30"/>
      <c r="E109" s="30"/>
      <c r="F109" s="30"/>
      <c r="G109" s="3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64"/>
      <c r="S109" s="3"/>
      <c r="T109" s="65"/>
      <c r="U109" s="3"/>
      <c r="V109" s="66"/>
      <c r="W109" s="3"/>
      <c r="X109" s="67"/>
      <c r="Y109" s="3"/>
      <c r="Z109" s="66"/>
      <c r="AA109" s="64"/>
      <c r="AB109" s="3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68"/>
      <c r="AT109" s="68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</row>
    <row r="110" spans="1:67" ht="27" customHeight="1" x14ac:dyDescent="0.2">
      <c r="A110" s="63"/>
      <c r="B110" s="30"/>
      <c r="C110" s="30"/>
      <c r="D110" s="30"/>
      <c r="E110" s="30"/>
      <c r="F110" s="30"/>
      <c r="G110" s="3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64"/>
      <c r="S110" s="3"/>
      <c r="T110" s="65"/>
      <c r="U110" s="3"/>
      <c r="V110" s="66"/>
      <c r="W110" s="3"/>
      <c r="X110" s="67"/>
      <c r="Y110" s="3"/>
      <c r="Z110" s="66"/>
      <c r="AA110" s="64"/>
      <c r="AB110" s="3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68"/>
      <c r="AT110" s="68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</row>
    <row r="111" spans="1:67" ht="27" customHeight="1" x14ac:dyDescent="0.2">
      <c r="A111" s="63"/>
      <c r="B111" s="30"/>
      <c r="C111" s="30"/>
      <c r="D111" s="30"/>
      <c r="E111" s="30"/>
      <c r="F111" s="30"/>
      <c r="G111" s="3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64"/>
      <c r="S111" s="3"/>
      <c r="T111" s="65"/>
      <c r="U111" s="3"/>
      <c r="V111" s="66"/>
      <c r="W111" s="3"/>
      <c r="X111" s="67"/>
      <c r="Y111" s="3"/>
      <c r="Z111" s="66"/>
      <c r="AA111" s="64"/>
      <c r="AB111" s="3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68"/>
      <c r="AT111" s="68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</row>
    <row r="112" spans="1:67" ht="27" customHeight="1" x14ac:dyDescent="0.2">
      <c r="A112" s="63"/>
      <c r="B112" s="30"/>
      <c r="C112" s="30"/>
      <c r="D112" s="30"/>
      <c r="E112" s="30"/>
      <c r="F112" s="30"/>
      <c r="G112" s="3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64"/>
      <c r="S112" s="3"/>
      <c r="T112" s="65"/>
      <c r="U112" s="3"/>
      <c r="V112" s="66"/>
      <c r="W112" s="3"/>
      <c r="X112" s="67"/>
      <c r="Y112" s="3"/>
      <c r="Z112" s="66"/>
      <c r="AA112" s="64"/>
      <c r="AB112" s="3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68"/>
      <c r="AT112" s="68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</row>
    <row r="113" spans="1:67" ht="27" customHeight="1" x14ac:dyDescent="0.2">
      <c r="A113" s="63"/>
      <c r="B113" s="30"/>
      <c r="C113" s="30"/>
      <c r="D113" s="30"/>
      <c r="E113" s="30"/>
      <c r="F113" s="30"/>
      <c r="G113" s="3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64"/>
      <c r="S113" s="3"/>
      <c r="T113" s="65"/>
      <c r="U113" s="3"/>
      <c r="V113" s="66"/>
      <c r="W113" s="3"/>
      <c r="X113" s="67"/>
      <c r="Y113" s="3"/>
      <c r="Z113" s="66"/>
      <c r="AA113" s="64"/>
      <c r="AB113" s="3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68"/>
      <c r="AT113" s="68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</row>
    <row r="114" spans="1:67" ht="27" customHeight="1" x14ac:dyDescent="0.2">
      <c r="A114" s="63"/>
      <c r="B114" s="30"/>
      <c r="C114" s="30"/>
      <c r="D114" s="30"/>
      <c r="E114" s="30"/>
      <c r="F114" s="30"/>
      <c r="G114" s="3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64"/>
      <c r="S114" s="3"/>
      <c r="T114" s="65"/>
      <c r="U114" s="3"/>
      <c r="V114" s="66"/>
      <c r="W114" s="3"/>
      <c r="X114" s="67"/>
      <c r="Y114" s="3"/>
      <c r="Z114" s="66"/>
      <c r="AA114" s="64"/>
      <c r="AB114" s="3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68"/>
      <c r="AT114" s="68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</row>
    <row r="115" spans="1:67" ht="27" customHeight="1" x14ac:dyDescent="0.2">
      <c r="A115" s="63"/>
      <c r="B115" s="30"/>
      <c r="C115" s="30"/>
      <c r="D115" s="30"/>
      <c r="E115" s="30"/>
      <c r="F115" s="30"/>
      <c r="G115" s="3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64"/>
      <c r="S115" s="3"/>
      <c r="T115" s="65"/>
      <c r="U115" s="3"/>
      <c r="V115" s="66"/>
      <c r="W115" s="3"/>
      <c r="X115" s="67"/>
      <c r="Y115" s="3"/>
      <c r="Z115" s="66"/>
      <c r="AA115" s="64"/>
      <c r="AB115" s="3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68"/>
      <c r="AT115" s="68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</row>
    <row r="116" spans="1:67" ht="27" customHeight="1" x14ac:dyDescent="0.2">
      <c r="A116" s="63"/>
      <c r="B116" s="30"/>
      <c r="C116" s="30"/>
      <c r="D116" s="30"/>
      <c r="E116" s="30"/>
      <c r="F116" s="30"/>
      <c r="G116" s="3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64"/>
      <c r="S116" s="3"/>
      <c r="T116" s="65"/>
      <c r="U116" s="3"/>
      <c r="V116" s="66"/>
      <c r="W116" s="3"/>
      <c r="X116" s="67"/>
      <c r="Y116" s="3"/>
      <c r="Z116" s="66"/>
      <c r="AA116" s="64"/>
      <c r="AB116" s="3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68"/>
      <c r="AT116" s="68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</row>
    <row r="117" spans="1:67" ht="27" customHeight="1" x14ac:dyDescent="0.2">
      <c r="A117" s="63"/>
      <c r="B117" s="30"/>
      <c r="C117" s="30"/>
      <c r="D117" s="30"/>
      <c r="E117" s="30"/>
      <c r="F117" s="30"/>
      <c r="G117" s="3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64"/>
      <c r="S117" s="3"/>
      <c r="T117" s="65"/>
      <c r="U117" s="3"/>
      <c r="V117" s="66"/>
      <c r="W117" s="3"/>
      <c r="X117" s="67"/>
      <c r="Y117" s="3"/>
      <c r="Z117" s="66"/>
      <c r="AA117" s="64"/>
      <c r="AB117" s="3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68"/>
      <c r="AT117" s="68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</row>
    <row r="118" spans="1:67" ht="27" customHeight="1" x14ac:dyDescent="0.2">
      <c r="A118" s="63"/>
      <c r="B118" s="30"/>
      <c r="C118" s="30"/>
      <c r="D118" s="30"/>
      <c r="E118" s="30"/>
      <c r="F118" s="30"/>
      <c r="G118" s="3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64"/>
      <c r="S118" s="3"/>
      <c r="T118" s="65"/>
      <c r="U118" s="3"/>
      <c r="V118" s="66"/>
      <c r="W118" s="3"/>
      <c r="X118" s="67"/>
      <c r="Y118" s="3"/>
      <c r="Z118" s="66"/>
      <c r="AA118" s="64"/>
      <c r="AB118" s="3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68"/>
      <c r="AT118" s="68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</row>
    <row r="119" spans="1:67" ht="27" customHeight="1" x14ac:dyDescent="0.2">
      <c r="A119" s="63"/>
      <c r="B119" s="30"/>
      <c r="C119" s="30"/>
      <c r="D119" s="30"/>
      <c r="E119" s="30"/>
      <c r="F119" s="30"/>
      <c r="G119" s="3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64"/>
      <c r="S119" s="3"/>
      <c r="T119" s="65"/>
      <c r="U119" s="3"/>
      <c r="V119" s="66"/>
      <c r="W119" s="3"/>
      <c r="X119" s="67"/>
      <c r="Y119" s="3"/>
      <c r="Z119" s="66"/>
      <c r="AA119" s="64"/>
      <c r="AB119" s="3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68"/>
      <c r="AT119" s="68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</row>
    <row r="120" spans="1:67" ht="27" customHeight="1" x14ac:dyDescent="0.2">
      <c r="A120" s="63"/>
      <c r="B120" s="30"/>
      <c r="C120" s="30"/>
      <c r="D120" s="30"/>
      <c r="E120" s="30"/>
      <c r="F120" s="30"/>
      <c r="G120" s="3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64"/>
      <c r="S120" s="3"/>
      <c r="T120" s="65"/>
      <c r="U120" s="3"/>
      <c r="V120" s="66"/>
      <c r="W120" s="3"/>
      <c r="X120" s="67"/>
      <c r="Y120" s="3"/>
      <c r="Z120" s="66"/>
      <c r="AA120" s="64"/>
      <c r="AB120" s="3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68"/>
      <c r="AT120" s="68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</row>
    <row r="121" spans="1:67" ht="27" customHeight="1" x14ac:dyDescent="0.2">
      <c r="A121" s="63"/>
      <c r="B121" s="30"/>
      <c r="C121" s="30"/>
      <c r="D121" s="30"/>
      <c r="E121" s="30"/>
      <c r="F121" s="30"/>
      <c r="G121" s="3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64"/>
      <c r="S121" s="3"/>
      <c r="T121" s="65"/>
      <c r="U121" s="3"/>
      <c r="V121" s="66"/>
      <c r="W121" s="3"/>
      <c r="X121" s="67"/>
      <c r="Y121" s="3"/>
      <c r="Z121" s="66"/>
      <c r="AA121" s="64"/>
      <c r="AB121" s="3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68"/>
      <c r="AT121" s="68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</row>
    <row r="122" spans="1:67" ht="27" customHeight="1" x14ac:dyDescent="0.2">
      <c r="A122" s="63"/>
      <c r="B122" s="30"/>
      <c r="C122" s="30"/>
      <c r="D122" s="30"/>
      <c r="E122" s="30"/>
      <c r="F122" s="30"/>
      <c r="G122" s="3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64"/>
      <c r="S122" s="3"/>
      <c r="T122" s="65"/>
      <c r="U122" s="3"/>
      <c r="V122" s="66"/>
      <c r="W122" s="3"/>
      <c r="X122" s="67"/>
      <c r="Y122" s="3"/>
      <c r="Z122" s="66"/>
      <c r="AA122" s="64"/>
      <c r="AB122" s="3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68"/>
      <c r="AT122" s="68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</row>
    <row r="123" spans="1:67" ht="27" customHeight="1" x14ac:dyDescent="0.2">
      <c r="A123" s="63"/>
      <c r="B123" s="30"/>
      <c r="C123" s="30"/>
      <c r="D123" s="30"/>
      <c r="E123" s="30"/>
      <c r="F123" s="30"/>
      <c r="G123" s="3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64"/>
      <c r="S123" s="3"/>
      <c r="T123" s="65"/>
      <c r="U123" s="3"/>
      <c r="V123" s="66"/>
      <c r="W123" s="3"/>
      <c r="X123" s="67"/>
      <c r="Y123" s="3"/>
      <c r="Z123" s="66"/>
      <c r="AA123" s="64"/>
      <c r="AB123" s="3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68"/>
      <c r="AT123" s="68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</row>
    <row r="124" spans="1:67" ht="27" customHeight="1" x14ac:dyDescent="0.2">
      <c r="A124" s="63"/>
      <c r="B124" s="30"/>
      <c r="C124" s="30"/>
      <c r="D124" s="30"/>
      <c r="E124" s="30"/>
      <c r="F124" s="30"/>
      <c r="G124" s="3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64"/>
      <c r="S124" s="3"/>
      <c r="T124" s="65"/>
      <c r="U124" s="3"/>
      <c r="V124" s="66"/>
      <c r="W124" s="3"/>
      <c r="X124" s="67"/>
      <c r="Y124" s="3"/>
      <c r="Z124" s="66"/>
      <c r="AA124" s="64"/>
      <c r="AB124" s="3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68"/>
      <c r="AT124" s="68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</row>
    <row r="125" spans="1:67" ht="27" customHeight="1" x14ac:dyDescent="0.2">
      <c r="A125" s="63"/>
      <c r="B125" s="30"/>
      <c r="C125" s="30"/>
      <c r="D125" s="30"/>
      <c r="E125" s="30"/>
      <c r="F125" s="30"/>
      <c r="G125" s="3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64"/>
      <c r="S125" s="3"/>
      <c r="T125" s="65"/>
      <c r="U125" s="3"/>
      <c r="V125" s="66"/>
      <c r="W125" s="3"/>
      <c r="X125" s="67"/>
      <c r="Y125" s="3"/>
      <c r="Z125" s="66"/>
      <c r="AA125" s="64"/>
      <c r="AB125" s="3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68"/>
      <c r="AT125" s="68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</row>
    <row r="126" spans="1:67" ht="27" customHeight="1" x14ac:dyDescent="0.2">
      <c r="A126" s="63"/>
      <c r="B126" s="30"/>
      <c r="C126" s="30"/>
      <c r="D126" s="30"/>
      <c r="E126" s="30"/>
      <c r="F126" s="30"/>
      <c r="G126" s="3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64"/>
      <c r="S126" s="3"/>
      <c r="T126" s="65"/>
      <c r="U126" s="3"/>
      <c r="V126" s="66"/>
      <c r="W126" s="3"/>
      <c r="X126" s="67"/>
      <c r="Y126" s="3"/>
      <c r="Z126" s="66"/>
      <c r="AA126" s="64"/>
      <c r="AB126" s="3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68"/>
      <c r="AT126" s="68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</row>
    <row r="127" spans="1:67" ht="27" customHeight="1" x14ac:dyDescent="0.2">
      <c r="A127" s="63"/>
      <c r="B127" s="30"/>
      <c r="C127" s="30"/>
      <c r="D127" s="30"/>
      <c r="E127" s="30"/>
      <c r="F127" s="30"/>
      <c r="G127" s="3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64"/>
      <c r="S127" s="3"/>
      <c r="T127" s="65"/>
      <c r="U127" s="3"/>
      <c r="V127" s="66"/>
      <c r="W127" s="3"/>
      <c r="X127" s="67"/>
      <c r="Y127" s="3"/>
      <c r="Z127" s="66"/>
      <c r="AA127" s="64"/>
      <c r="AB127" s="3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68"/>
      <c r="AT127" s="68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</row>
    <row r="128" spans="1:67" ht="27" customHeight="1" x14ac:dyDescent="0.2">
      <c r="A128" s="63"/>
      <c r="B128" s="30"/>
      <c r="C128" s="30"/>
      <c r="D128" s="30"/>
      <c r="E128" s="30"/>
      <c r="F128" s="30"/>
      <c r="G128" s="3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64"/>
      <c r="S128" s="3"/>
      <c r="T128" s="65"/>
      <c r="U128" s="3"/>
      <c r="V128" s="66"/>
      <c r="W128" s="3"/>
      <c r="X128" s="67"/>
      <c r="Y128" s="3"/>
      <c r="Z128" s="66"/>
      <c r="AA128" s="64"/>
      <c r="AB128" s="3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68"/>
      <c r="AT128" s="68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</row>
    <row r="129" spans="1:67" ht="27" customHeight="1" x14ac:dyDescent="0.2">
      <c r="A129" s="63"/>
      <c r="B129" s="30"/>
      <c r="C129" s="30"/>
      <c r="D129" s="30"/>
      <c r="E129" s="30"/>
      <c r="F129" s="30"/>
      <c r="G129" s="3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64"/>
      <c r="S129" s="3"/>
      <c r="T129" s="65"/>
      <c r="U129" s="3"/>
      <c r="V129" s="66"/>
      <c r="W129" s="3"/>
      <c r="X129" s="67"/>
      <c r="Y129" s="3"/>
      <c r="Z129" s="66"/>
      <c r="AA129" s="64"/>
      <c r="AB129" s="3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68"/>
      <c r="AT129" s="68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</row>
    <row r="130" spans="1:67" ht="27" customHeight="1" x14ac:dyDescent="0.2">
      <c r="A130" s="63"/>
      <c r="B130" s="30"/>
      <c r="C130" s="30"/>
      <c r="D130" s="30"/>
      <c r="E130" s="30"/>
      <c r="F130" s="30"/>
      <c r="G130" s="3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64"/>
      <c r="S130" s="3"/>
      <c r="T130" s="65"/>
      <c r="U130" s="3"/>
      <c r="V130" s="66"/>
      <c r="W130" s="3"/>
      <c r="X130" s="67"/>
      <c r="Y130" s="3"/>
      <c r="Z130" s="66"/>
      <c r="AA130" s="64"/>
      <c r="AB130" s="3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68"/>
      <c r="AT130" s="68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</row>
    <row r="131" spans="1:67" ht="27" customHeight="1" x14ac:dyDescent="0.2">
      <c r="A131" s="63"/>
      <c r="B131" s="30"/>
      <c r="C131" s="30"/>
      <c r="D131" s="30"/>
      <c r="E131" s="30"/>
      <c r="F131" s="30"/>
      <c r="G131" s="3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64"/>
      <c r="S131" s="3"/>
      <c r="T131" s="65"/>
      <c r="U131" s="3"/>
      <c r="V131" s="66"/>
      <c r="W131" s="3"/>
      <c r="X131" s="67"/>
      <c r="Y131" s="3"/>
      <c r="Z131" s="66"/>
      <c r="AA131" s="64"/>
      <c r="AB131" s="3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68"/>
      <c r="AT131" s="68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</row>
    <row r="132" spans="1:67" ht="27" customHeight="1" x14ac:dyDescent="0.2">
      <c r="A132" s="63"/>
      <c r="B132" s="30"/>
      <c r="C132" s="30"/>
      <c r="D132" s="30"/>
      <c r="E132" s="30"/>
      <c r="F132" s="30"/>
      <c r="G132" s="3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64"/>
      <c r="S132" s="3"/>
      <c r="T132" s="65"/>
      <c r="U132" s="3"/>
      <c r="V132" s="66"/>
      <c r="W132" s="3"/>
      <c r="X132" s="67"/>
      <c r="Y132" s="3"/>
      <c r="Z132" s="66"/>
      <c r="AA132" s="64"/>
      <c r="AB132" s="3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68"/>
      <c r="AT132" s="68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</row>
    <row r="133" spans="1:67" ht="27" customHeight="1" x14ac:dyDescent="0.2">
      <c r="A133" s="63"/>
      <c r="B133" s="30"/>
      <c r="C133" s="30"/>
      <c r="D133" s="30"/>
      <c r="E133" s="30"/>
      <c r="F133" s="30"/>
      <c r="G133" s="3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64"/>
      <c r="S133" s="3"/>
      <c r="T133" s="65"/>
      <c r="U133" s="3"/>
      <c r="V133" s="66"/>
      <c r="W133" s="3"/>
      <c r="X133" s="67"/>
      <c r="Y133" s="3"/>
      <c r="Z133" s="66"/>
      <c r="AA133" s="64"/>
      <c r="AB133" s="3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68"/>
      <c r="AT133" s="68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</row>
    <row r="134" spans="1:67" ht="27" customHeight="1" x14ac:dyDescent="0.2">
      <c r="A134" s="63"/>
      <c r="B134" s="30"/>
      <c r="C134" s="30"/>
      <c r="D134" s="30"/>
      <c r="E134" s="30"/>
      <c r="F134" s="30"/>
      <c r="G134" s="3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64"/>
      <c r="S134" s="3"/>
      <c r="T134" s="65"/>
      <c r="U134" s="3"/>
      <c r="V134" s="66"/>
      <c r="W134" s="3"/>
      <c r="X134" s="67"/>
      <c r="Y134" s="3"/>
      <c r="Z134" s="66"/>
      <c r="AA134" s="64"/>
      <c r="AB134" s="3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68"/>
      <c r="AT134" s="68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</row>
    <row r="135" spans="1:67" ht="27" customHeight="1" x14ac:dyDescent="0.2">
      <c r="A135" s="63"/>
      <c r="B135" s="30"/>
      <c r="C135" s="30"/>
      <c r="D135" s="30"/>
      <c r="E135" s="30"/>
      <c r="F135" s="30"/>
      <c r="G135" s="3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64"/>
      <c r="S135" s="3"/>
      <c r="T135" s="65"/>
      <c r="U135" s="3"/>
      <c r="V135" s="66"/>
      <c r="W135" s="3"/>
      <c r="X135" s="67"/>
      <c r="Y135" s="3"/>
      <c r="Z135" s="66"/>
      <c r="AA135" s="64"/>
      <c r="AB135" s="3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68"/>
      <c r="AT135" s="68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</row>
    <row r="136" spans="1:67" ht="27" customHeight="1" x14ac:dyDescent="0.2">
      <c r="A136" s="63"/>
      <c r="B136" s="30"/>
      <c r="C136" s="30"/>
      <c r="D136" s="30"/>
      <c r="E136" s="30"/>
      <c r="F136" s="30"/>
      <c r="G136" s="3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64"/>
      <c r="S136" s="3"/>
      <c r="T136" s="65"/>
      <c r="U136" s="3"/>
      <c r="V136" s="66"/>
      <c r="W136" s="3"/>
      <c r="X136" s="67"/>
      <c r="Y136" s="3"/>
      <c r="Z136" s="66"/>
      <c r="AA136" s="64"/>
      <c r="AB136" s="3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68"/>
      <c r="AT136" s="68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</row>
    <row r="137" spans="1:67" ht="27" customHeight="1" x14ac:dyDescent="0.2">
      <c r="A137" s="63"/>
      <c r="B137" s="30"/>
      <c r="C137" s="30"/>
      <c r="D137" s="30"/>
      <c r="E137" s="30"/>
      <c r="F137" s="30"/>
      <c r="G137" s="3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64"/>
      <c r="S137" s="3"/>
      <c r="T137" s="65"/>
      <c r="U137" s="3"/>
      <c r="V137" s="66"/>
      <c r="W137" s="3"/>
      <c r="X137" s="67"/>
      <c r="Y137" s="3"/>
      <c r="Z137" s="66"/>
      <c r="AA137" s="64"/>
      <c r="AB137" s="3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68"/>
      <c r="AT137" s="68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</row>
    <row r="138" spans="1:67" ht="27" customHeight="1" x14ac:dyDescent="0.2">
      <c r="A138" s="63"/>
      <c r="B138" s="30"/>
      <c r="C138" s="30"/>
      <c r="D138" s="30"/>
      <c r="E138" s="30"/>
      <c r="F138" s="30"/>
      <c r="G138" s="3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64"/>
      <c r="S138" s="3"/>
      <c r="T138" s="65"/>
      <c r="U138" s="3"/>
      <c r="V138" s="66"/>
      <c r="W138" s="3"/>
      <c r="X138" s="67"/>
      <c r="Y138" s="3"/>
      <c r="Z138" s="66"/>
      <c r="AA138" s="64"/>
      <c r="AB138" s="3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68"/>
      <c r="AT138" s="68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</row>
    <row r="139" spans="1:67" ht="27" customHeight="1" x14ac:dyDescent="0.2">
      <c r="A139" s="63"/>
      <c r="B139" s="30"/>
      <c r="C139" s="30"/>
      <c r="D139" s="30"/>
      <c r="E139" s="30"/>
      <c r="F139" s="30"/>
      <c r="G139" s="3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64"/>
      <c r="S139" s="3"/>
      <c r="T139" s="65"/>
      <c r="U139" s="3"/>
      <c r="V139" s="66"/>
      <c r="W139" s="3"/>
      <c r="X139" s="67"/>
      <c r="Y139" s="3"/>
      <c r="Z139" s="66"/>
      <c r="AA139" s="64"/>
      <c r="AB139" s="3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68"/>
      <c r="AT139" s="68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</row>
    <row r="140" spans="1:67" ht="27" customHeight="1" x14ac:dyDescent="0.2">
      <c r="A140" s="63"/>
      <c r="B140" s="30"/>
      <c r="C140" s="30"/>
      <c r="D140" s="30"/>
      <c r="E140" s="30"/>
      <c r="F140" s="30"/>
      <c r="G140" s="3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64"/>
      <c r="S140" s="3"/>
      <c r="T140" s="65"/>
      <c r="U140" s="3"/>
      <c r="V140" s="66"/>
      <c r="W140" s="3"/>
      <c r="X140" s="67"/>
      <c r="Y140" s="3"/>
      <c r="Z140" s="66"/>
      <c r="AA140" s="64"/>
      <c r="AB140" s="3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68"/>
      <c r="AT140" s="68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</row>
    <row r="141" spans="1:67" ht="27" customHeight="1" x14ac:dyDescent="0.2">
      <c r="A141" s="63"/>
      <c r="B141" s="30"/>
      <c r="C141" s="30"/>
      <c r="D141" s="30"/>
      <c r="E141" s="30"/>
      <c r="F141" s="30"/>
      <c r="G141" s="3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64"/>
      <c r="S141" s="3"/>
      <c r="T141" s="65"/>
      <c r="U141" s="3"/>
      <c r="V141" s="66"/>
      <c r="W141" s="3"/>
      <c r="X141" s="67"/>
      <c r="Y141" s="3"/>
      <c r="Z141" s="66"/>
      <c r="AA141" s="64"/>
      <c r="AB141" s="3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68"/>
      <c r="AT141" s="68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</row>
    <row r="142" spans="1:67" ht="27" customHeight="1" x14ac:dyDescent="0.2">
      <c r="A142" s="63"/>
      <c r="B142" s="30"/>
      <c r="C142" s="30"/>
      <c r="D142" s="30"/>
      <c r="E142" s="30"/>
      <c r="F142" s="30"/>
      <c r="G142" s="3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64"/>
      <c r="S142" s="3"/>
      <c r="T142" s="65"/>
      <c r="U142" s="3"/>
      <c r="V142" s="66"/>
      <c r="W142" s="3"/>
      <c r="X142" s="67"/>
      <c r="Y142" s="3"/>
      <c r="Z142" s="66"/>
      <c r="AA142" s="64"/>
      <c r="AB142" s="3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68"/>
      <c r="AT142" s="68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</row>
    <row r="143" spans="1:67" ht="27" customHeight="1" x14ac:dyDescent="0.2">
      <c r="A143" s="63"/>
      <c r="B143" s="30"/>
      <c r="C143" s="30"/>
      <c r="D143" s="30"/>
      <c r="E143" s="30"/>
      <c r="F143" s="30"/>
      <c r="G143" s="3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64"/>
      <c r="S143" s="3"/>
      <c r="T143" s="65"/>
      <c r="U143" s="3"/>
      <c r="V143" s="66"/>
      <c r="W143" s="3"/>
      <c r="X143" s="67"/>
      <c r="Y143" s="3"/>
      <c r="Z143" s="66"/>
      <c r="AA143" s="64"/>
      <c r="AB143" s="3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68"/>
      <c r="AT143" s="68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</row>
    <row r="144" spans="1:67" ht="27" customHeight="1" x14ac:dyDescent="0.2">
      <c r="A144" s="63"/>
      <c r="B144" s="30"/>
      <c r="C144" s="30"/>
      <c r="D144" s="30"/>
      <c r="E144" s="30"/>
      <c r="F144" s="30"/>
      <c r="G144" s="3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64"/>
      <c r="S144" s="3"/>
      <c r="T144" s="65"/>
      <c r="U144" s="3"/>
      <c r="V144" s="66"/>
      <c r="W144" s="3"/>
      <c r="X144" s="67"/>
      <c r="Y144" s="3"/>
      <c r="Z144" s="66"/>
      <c r="AA144" s="64"/>
      <c r="AB144" s="3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68"/>
      <c r="AT144" s="68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</row>
    <row r="145" spans="1:67" ht="27" customHeight="1" x14ac:dyDescent="0.2">
      <c r="A145" s="63"/>
      <c r="B145" s="30"/>
      <c r="C145" s="30"/>
      <c r="D145" s="30"/>
      <c r="E145" s="30"/>
      <c r="F145" s="30"/>
      <c r="G145" s="3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64"/>
      <c r="S145" s="3"/>
      <c r="T145" s="65"/>
      <c r="U145" s="3"/>
      <c r="V145" s="66"/>
      <c r="W145" s="3"/>
      <c r="X145" s="67"/>
      <c r="Y145" s="3"/>
      <c r="Z145" s="66"/>
      <c r="AA145" s="64"/>
      <c r="AB145" s="3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68"/>
      <c r="AT145" s="68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</row>
    <row r="146" spans="1:67" ht="27" customHeight="1" x14ac:dyDescent="0.2">
      <c r="A146" s="63"/>
      <c r="B146" s="30"/>
      <c r="C146" s="30"/>
      <c r="D146" s="30"/>
      <c r="E146" s="30"/>
      <c r="F146" s="30"/>
      <c r="G146" s="3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64"/>
      <c r="S146" s="3"/>
      <c r="T146" s="65"/>
      <c r="U146" s="3"/>
      <c r="V146" s="66"/>
      <c r="W146" s="3"/>
      <c r="X146" s="67"/>
      <c r="Y146" s="3"/>
      <c r="Z146" s="66"/>
      <c r="AA146" s="64"/>
      <c r="AB146" s="3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68"/>
      <c r="AT146" s="68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</row>
    <row r="147" spans="1:67" ht="27" customHeight="1" x14ac:dyDescent="0.2">
      <c r="A147" s="63"/>
      <c r="B147" s="30"/>
      <c r="C147" s="30"/>
      <c r="D147" s="30"/>
      <c r="E147" s="30"/>
      <c r="F147" s="30"/>
      <c r="G147" s="3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64"/>
      <c r="S147" s="3"/>
      <c r="T147" s="65"/>
      <c r="U147" s="3"/>
      <c r="V147" s="66"/>
      <c r="W147" s="3"/>
      <c r="X147" s="67"/>
      <c r="Y147" s="3"/>
      <c r="Z147" s="66"/>
      <c r="AA147" s="64"/>
      <c r="AB147" s="3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68"/>
      <c r="AT147" s="68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</row>
    <row r="148" spans="1:67" ht="27" customHeight="1" x14ac:dyDescent="0.2">
      <c r="A148" s="63"/>
      <c r="B148" s="30"/>
      <c r="C148" s="30"/>
      <c r="D148" s="30"/>
      <c r="E148" s="30"/>
      <c r="F148" s="30"/>
      <c r="G148" s="3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64"/>
      <c r="S148" s="3"/>
      <c r="T148" s="65"/>
      <c r="U148" s="3"/>
      <c r="V148" s="66"/>
      <c r="W148" s="3"/>
      <c r="X148" s="67"/>
      <c r="Y148" s="3"/>
      <c r="Z148" s="66"/>
      <c r="AA148" s="64"/>
      <c r="AB148" s="3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68"/>
      <c r="AT148" s="68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</row>
    <row r="149" spans="1:67" ht="27" customHeight="1" x14ac:dyDescent="0.2">
      <c r="A149" s="63"/>
      <c r="B149" s="30"/>
      <c r="C149" s="30"/>
      <c r="D149" s="30"/>
      <c r="E149" s="30"/>
      <c r="F149" s="30"/>
      <c r="G149" s="3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64"/>
      <c r="S149" s="3"/>
      <c r="T149" s="65"/>
      <c r="U149" s="3"/>
      <c r="V149" s="66"/>
      <c r="W149" s="3"/>
      <c r="X149" s="67"/>
      <c r="Y149" s="3"/>
      <c r="Z149" s="66"/>
      <c r="AA149" s="64"/>
      <c r="AB149" s="3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68"/>
      <c r="AT149" s="68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</row>
    <row r="150" spans="1:67" ht="27" customHeight="1" x14ac:dyDescent="0.2">
      <c r="A150" s="63"/>
      <c r="B150" s="30"/>
      <c r="C150" s="30"/>
      <c r="D150" s="30"/>
      <c r="E150" s="30"/>
      <c r="F150" s="30"/>
      <c r="G150" s="3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64"/>
      <c r="S150" s="3"/>
      <c r="T150" s="65"/>
      <c r="U150" s="3"/>
      <c r="V150" s="66"/>
      <c r="W150" s="3"/>
      <c r="X150" s="67"/>
      <c r="Y150" s="3"/>
      <c r="Z150" s="66"/>
      <c r="AA150" s="64"/>
      <c r="AB150" s="3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68"/>
      <c r="AT150" s="68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</row>
    <row r="151" spans="1:67" ht="27" customHeight="1" x14ac:dyDescent="0.2">
      <c r="A151" s="63"/>
      <c r="B151" s="30"/>
      <c r="C151" s="30"/>
      <c r="D151" s="30"/>
      <c r="E151" s="30"/>
      <c r="F151" s="30"/>
      <c r="G151" s="3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64"/>
      <c r="S151" s="3"/>
      <c r="T151" s="65"/>
      <c r="U151" s="3"/>
      <c r="V151" s="66"/>
      <c r="W151" s="3"/>
      <c r="X151" s="67"/>
      <c r="Y151" s="3"/>
      <c r="Z151" s="66"/>
      <c r="AA151" s="64"/>
      <c r="AB151" s="3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68"/>
      <c r="AT151" s="68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</row>
    <row r="152" spans="1:67" ht="27" customHeight="1" x14ac:dyDescent="0.2">
      <c r="A152" s="63"/>
      <c r="B152" s="30"/>
      <c r="C152" s="30"/>
      <c r="D152" s="30"/>
      <c r="E152" s="30"/>
      <c r="F152" s="30"/>
      <c r="G152" s="3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64"/>
      <c r="S152" s="3"/>
      <c r="T152" s="65"/>
      <c r="U152" s="3"/>
      <c r="V152" s="66"/>
      <c r="W152" s="3"/>
      <c r="X152" s="67"/>
      <c r="Y152" s="3"/>
      <c r="Z152" s="66"/>
      <c r="AA152" s="64"/>
      <c r="AB152" s="3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68"/>
      <c r="AT152" s="68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</row>
    <row r="153" spans="1:67" ht="27" customHeight="1" x14ac:dyDescent="0.2">
      <c r="A153" s="63"/>
      <c r="B153" s="30"/>
      <c r="C153" s="30"/>
      <c r="D153" s="30"/>
      <c r="E153" s="30"/>
      <c r="F153" s="30"/>
      <c r="G153" s="3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64"/>
      <c r="S153" s="3"/>
      <c r="T153" s="65"/>
      <c r="U153" s="3"/>
      <c r="V153" s="66"/>
      <c r="W153" s="3"/>
      <c r="X153" s="67"/>
      <c r="Y153" s="3"/>
      <c r="Z153" s="66"/>
      <c r="AA153" s="64"/>
      <c r="AB153" s="3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68"/>
      <c r="AT153" s="68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</row>
    <row r="154" spans="1:67" ht="27" customHeight="1" x14ac:dyDescent="0.2">
      <c r="A154" s="63"/>
      <c r="B154" s="30"/>
      <c r="C154" s="30"/>
      <c r="D154" s="30"/>
      <c r="E154" s="30"/>
      <c r="F154" s="30"/>
      <c r="G154" s="3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64"/>
      <c r="S154" s="3"/>
      <c r="T154" s="65"/>
      <c r="U154" s="3"/>
      <c r="V154" s="66"/>
      <c r="W154" s="3"/>
      <c r="X154" s="67"/>
      <c r="Y154" s="3"/>
      <c r="Z154" s="66"/>
      <c r="AA154" s="64"/>
      <c r="AB154" s="3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68"/>
      <c r="AT154" s="68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</row>
    <row r="155" spans="1:67" ht="27" customHeight="1" x14ac:dyDescent="0.2">
      <c r="A155" s="63"/>
      <c r="B155" s="30"/>
      <c r="C155" s="30"/>
      <c r="D155" s="30"/>
      <c r="E155" s="30"/>
      <c r="F155" s="30"/>
      <c r="G155" s="3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64"/>
      <c r="S155" s="3"/>
      <c r="T155" s="65"/>
      <c r="U155" s="3"/>
      <c r="V155" s="66"/>
      <c r="W155" s="3"/>
      <c r="X155" s="67"/>
      <c r="Y155" s="3"/>
      <c r="Z155" s="66"/>
      <c r="AA155" s="64"/>
      <c r="AB155" s="3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68"/>
      <c r="AT155" s="68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</row>
    <row r="156" spans="1:67" ht="27" customHeight="1" x14ac:dyDescent="0.2">
      <c r="A156" s="63"/>
      <c r="B156" s="30"/>
      <c r="C156" s="30"/>
      <c r="D156" s="30"/>
      <c r="E156" s="30"/>
      <c r="F156" s="30"/>
      <c r="G156" s="3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64"/>
      <c r="S156" s="3"/>
      <c r="T156" s="65"/>
      <c r="U156" s="3"/>
      <c r="V156" s="66"/>
      <c r="W156" s="3"/>
      <c r="X156" s="67"/>
      <c r="Y156" s="3"/>
      <c r="Z156" s="66"/>
      <c r="AA156" s="64"/>
      <c r="AB156" s="3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68"/>
      <c r="AT156" s="68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</row>
    <row r="157" spans="1:67" ht="27" customHeight="1" x14ac:dyDescent="0.2">
      <c r="A157" s="63"/>
      <c r="B157" s="30"/>
      <c r="C157" s="30"/>
      <c r="D157" s="30"/>
      <c r="E157" s="30"/>
      <c r="F157" s="30"/>
      <c r="G157" s="3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64"/>
      <c r="S157" s="3"/>
      <c r="T157" s="65"/>
      <c r="U157" s="3"/>
      <c r="V157" s="66"/>
      <c r="W157" s="3"/>
      <c r="X157" s="67"/>
      <c r="Y157" s="3"/>
      <c r="Z157" s="66"/>
      <c r="AA157" s="64"/>
      <c r="AB157" s="3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68"/>
      <c r="AT157" s="68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</row>
    <row r="158" spans="1:67" ht="27" customHeight="1" x14ac:dyDescent="0.2">
      <c r="A158" s="63"/>
      <c r="B158" s="30"/>
      <c r="C158" s="30"/>
      <c r="D158" s="30"/>
      <c r="E158" s="30"/>
      <c r="F158" s="30"/>
      <c r="G158" s="3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64"/>
      <c r="S158" s="3"/>
      <c r="T158" s="65"/>
      <c r="U158" s="3"/>
      <c r="V158" s="66"/>
      <c r="W158" s="3"/>
      <c r="X158" s="67"/>
      <c r="Y158" s="3"/>
      <c r="Z158" s="66"/>
      <c r="AA158" s="64"/>
      <c r="AB158" s="3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68"/>
      <c r="AT158" s="68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</row>
    <row r="159" spans="1:67" ht="27" customHeight="1" x14ac:dyDescent="0.2">
      <c r="A159" s="63"/>
      <c r="B159" s="30"/>
      <c r="C159" s="30"/>
      <c r="D159" s="30"/>
      <c r="E159" s="30"/>
      <c r="F159" s="30"/>
      <c r="G159" s="3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64"/>
      <c r="S159" s="3"/>
      <c r="T159" s="65"/>
      <c r="U159" s="3"/>
      <c r="V159" s="66"/>
      <c r="W159" s="3"/>
      <c r="X159" s="67"/>
      <c r="Y159" s="3"/>
      <c r="Z159" s="66"/>
      <c r="AA159" s="64"/>
      <c r="AB159" s="3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68"/>
      <c r="AT159" s="68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</row>
    <row r="160" spans="1:67" ht="27" customHeight="1" x14ac:dyDescent="0.2">
      <c r="A160" s="63"/>
      <c r="B160" s="30"/>
      <c r="C160" s="30"/>
      <c r="D160" s="30"/>
      <c r="E160" s="30"/>
      <c r="F160" s="30"/>
      <c r="G160" s="3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64"/>
      <c r="S160" s="3"/>
      <c r="T160" s="65"/>
      <c r="U160" s="3"/>
      <c r="V160" s="66"/>
      <c r="W160" s="3"/>
      <c r="X160" s="67"/>
      <c r="Y160" s="3"/>
      <c r="Z160" s="66"/>
      <c r="AA160" s="64"/>
      <c r="AB160" s="3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68"/>
      <c r="AT160" s="68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</row>
    <row r="161" spans="1:67" ht="27" customHeight="1" x14ac:dyDescent="0.2">
      <c r="A161" s="63"/>
      <c r="B161" s="30"/>
      <c r="C161" s="30"/>
      <c r="D161" s="30"/>
      <c r="E161" s="30"/>
      <c r="F161" s="30"/>
      <c r="G161" s="3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64"/>
      <c r="S161" s="3"/>
      <c r="T161" s="65"/>
      <c r="U161" s="3"/>
      <c r="V161" s="66"/>
      <c r="W161" s="3"/>
      <c r="X161" s="67"/>
      <c r="Y161" s="3"/>
      <c r="Z161" s="66"/>
      <c r="AA161" s="64"/>
      <c r="AB161" s="3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68"/>
      <c r="AT161" s="68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</row>
    <row r="162" spans="1:67" ht="27" customHeight="1" x14ac:dyDescent="0.2">
      <c r="A162" s="63"/>
      <c r="B162" s="30"/>
      <c r="C162" s="30"/>
      <c r="D162" s="30"/>
      <c r="E162" s="30"/>
      <c r="F162" s="30"/>
      <c r="G162" s="3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64"/>
      <c r="S162" s="3"/>
      <c r="T162" s="65"/>
      <c r="U162" s="3"/>
      <c r="V162" s="66"/>
      <c r="W162" s="3"/>
      <c r="X162" s="67"/>
      <c r="Y162" s="3"/>
      <c r="Z162" s="66"/>
      <c r="AA162" s="64"/>
      <c r="AB162" s="3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68"/>
      <c r="AT162" s="68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</row>
    <row r="163" spans="1:67" ht="27" customHeight="1" x14ac:dyDescent="0.2">
      <c r="A163" s="63"/>
      <c r="B163" s="30"/>
      <c r="C163" s="30"/>
      <c r="D163" s="30"/>
      <c r="E163" s="30"/>
      <c r="F163" s="30"/>
      <c r="G163" s="3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64"/>
      <c r="S163" s="3"/>
      <c r="T163" s="65"/>
      <c r="U163" s="3"/>
      <c r="V163" s="66"/>
      <c r="W163" s="3"/>
      <c r="X163" s="67"/>
      <c r="Y163" s="3"/>
      <c r="Z163" s="66"/>
      <c r="AA163" s="64"/>
      <c r="AB163" s="3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68"/>
      <c r="AT163" s="68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</row>
    <row r="164" spans="1:67" ht="27" customHeight="1" x14ac:dyDescent="0.2">
      <c r="A164" s="63"/>
      <c r="B164" s="30"/>
      <c r="C164" s="30"/>
      <c r="D164" s="30"/>
      <c r="E164" s="30"/>
      <c r="F164" s="30"/>
      <c r="G164" s="3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64"/>
      <c r="S164" s="3"/>
      <c r="T164" s="65"/>
      <c r="U164" s="3"/>
      <c r="V164" s="66"/>
      <c r="W164" s="3"/>
      <c r="X164" s="67"/>
      <c r="Y164" s="3"/>
      <c r="Z164" s="66"/>
      <c r="AA164" s="64"/>
      <c r="AB164" s="3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68"/>
      <c r="AT164" s="68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</row>
    <row r="165" spans="1:67" ht="27" customHeight="1" x14ac:dyDescent="0.2">
      <c r="A165" s="63"/>
      <c r="B165" s="30"/>
      <c r="C165" s="30"/>
      <c r="D165" s="30"/>
      <c r="E165" s="30"/>
      <c r="F165" s="30"/>
      <c r="G165" s="3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64"/>
      <c r="S165" s="3"/>
      <c r="T165" s="65"/>
      <c r="U165" s="3"/>
      <c r="V165" s="66"/>
      <c r="W165" s="3"/>
      <c r="X165" s="67"/>
      <c r="Y165" s="3"/>
      <c r="Z165" s="66"/>
      <c r="AA165" s="64"/>
      <c r="AB165" s="3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68"/>
      <c r="AT165" s="68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</row>
    <row r="166" spans="1:67" ht="27" customHeight="1" x14ac:dyDescent="0.2">
      <c r="A166" s="63"/>
      <c r="B166" s="30"/>
      <c r="C166" s="30"/>
      <c r="D166" s="30"/>
      <c r="E166" s="30"/>
      <c r="F166" s="30"/>
      <c r="G166" s="3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64"/>
      <c r="S166" s="3"/>
      <c r="T166" s="65"/>
      <c r="U166" s="3"/>
      <c r="V166" s="66"/>
      <c r="W166" s="3"/>
      <c r="X166" s="67"/>
      <c r="Y166" s="3"/>
      <c r="Z166" s="66"/>
      <c r="AA166" s="64"/>
      <c r="AB166" s="3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68"/>
      <c r="AT166" s="68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</row>
    <row r="167" spans="1:67" ht="27" customHeight="1" x14ac:dyDescent="0.2">
      <c r="A167" s="63"/>
      <c r="B167" s="30"/>
      <c r="C167" s="30"/>
      <c r="D167" s="30"/>
      <c r="E167" s="30"/>
      <c r="F167" s="30"/>
      <c r="G167" s="3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64"/>
      <c r="S167" s="3"/>
      <c r="T167" s="65"/>
      <c r="U167" s="3"/>
      <c r="V167" s="66"/>
      <c r="W167" s="3"/>
      <c r="X167" s="67"/>
      <c r="Y167" s="3"/>
      <c r="Z167" s="66"/>
      <c r="AA167" s="64"/>
      <c r="AB167" s="3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68"/>
      <c r="AT167" s="68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</row>
    <row r="168" spans="1:67" ht="27" customHeight="1" x14ac:dyDescent="0.2">
      <c r="A168" s="63"/>
      <c r="B168" s="30"/>
      <c r="C168" s="30"/>
      <c r="D168" s="30"/>
      <c r="E168" s="30"/>
      <c r="F168" s="30"/>
      <c r="G168" s="3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64"/>
      <c r="S168" s="3"/>
      <c r="T168" s="65"/>
      <c r="U168" s="3"/>
      <c r="V168" s="66"/>
      <c r="W168" s="3"/>
      <c r="X168" s="67"/>
      <c r="Y168" s="3"/>
      <c r="Z168" s="66"/>
      <c r="AA168" s="64"/>
      <c r="AB168" s="3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68"/>
      <c r="AT168" s="68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</row>
    <row r="169" spans="1:67" ht="27" customHeight="1" x14ac:dyDescent="0.2">
      <c r="A169" s="63"/>
      <c r="B169" s="30"/>
      <c r="C169" s="30"/>
      <c r="D169" s="30"/>
      <c r="E169" s="30"/>
      <c r="F169" s="30"/>
      <c r="G169" s="3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64"/>
      <c r="S169" s="3"/>
      <c r="T169" s="65"/>
      <c r="U169" s="3"/>
      <c r="V169" s="66"/>
      <c r="W169" s="3"/>
      <c r="X169" s="67"/>
      <c r="Y169" s="3"/>
      <c r="Z169" s="66"/>
      <c r="AA169" s="64"/>
      <c r="AB169" s="3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68"/>
      <c r="AT169" s="68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</row>
    <row r="170" spans="1:67" ht="27" customHeight="1" x14ac:dyDescent="0.2">
      <c r="A170" s="63"/>
      <c r="B170" s="30"/>
      <c r="C170" s="30"/>
      <c r="D170" s="30"/>
      <c r="E170" s="30"/>
      <c r="F170" s="30"/>
      <c r="G170" s="3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64"/>
      <c r="S170" s="3"/>
      <c r="T170" s="65"/>
      <c r="U170" s="3"/>
      <c r="V170" s="66"/>
      <c r="W170" s="3"/>
      <c r="X170" s="67"/>
      <c r="Y170" s="3"/>
      <c r="Z170" s="66"/>
      <c r="AA170" s="64"/>
      <c r="AB170" s="3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68"/>
      <c r="AT170" s="68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</row>
    <row r="171" spans="1:67" ht="27" customHeight="1" x14ac:dyDescent="0.2">
      <c r="A171" s="63"/>
      <c r="B171" s="30"/>
      <c r="C171" s="30"/>
      <c r="D171" s="30"/>
      <c r="E171" s="30"/>
      <c r="F171" s="30"/>
      <c r="G171" s="3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64"/>
      <c r="S171" s="3"/>
      <c r="T171" s="65"/>
      <c r="U171" s="3"/>
      <c r="V171" s="66"/>
      <c r="W171" s="3"/>
      <c r="X171" s="67"/>
      <c r="Y171" s="3"/>
      <c r="Z171" s="66"/>
      <c r="AA171" s="64"/>
      <c r="AB171" s="3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68"/>
      <c r="AT171" s="68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</row>
    <row r="172" spans="1:67" ht="27" customHeight="1" x14ac:dyDescent="0.2">
      <c r="A172" s="63"/>
      <c r="B172" s="30"/>
      <c r="C172" s="30"/>
      <c r="D172" s="30"/>
      <c r="E172" s="30"/>
      <c r="F172" s="30"/>
      <c r="G172" s="3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64"/>
      <c r="S172" s="3"/>
      <c r="T172" s="65"/>
      <c r="U172" s="3"/>
      <c r="V172" s="66"/>
      <c r="W172" s="3"/>
      <c r="X172" s="67"/>
      <c r="Y172" s="3"/>
      <c r="Z172" s="66"/>
      <c r="AA172" s="64"/>
      <c r="AB172" s="3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68"/>
      <c r="AT172" s="68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</row>
    <row r="173" spans="1:67" ht="27" customHeight="1" x14ac:dyDescent="0.2">
      <c r="A173" s="63"/>
      <c r="B173" s="30"/>
      <c r="C173" s="30"/>
      <c r="D173" s="30"/>
      <c r="E173" s="30"/>
      <c r="F173" s="30"/>
      <c r="G173" s="3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64"/>
      <c r="S173" s="3"/>
      <c r="T173" s="65"/>
      <c r="U173" s="3"/>
      <c r="V173" s="66"/>
      <c r="W173" s="3"/>
      <c r="X173" s="67"/>
      <c r="Y173" s="3"/>
      <c r="Z173" s="66"/>
      <c r="AA173" s="64"/>
      <c r="AB173" s="3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68"/>
      <c r="AT173" s="68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</row>
    <row r="174" spans="1:67" ht="27" customHeight="1" x14ac:dyDescent="0.2">
      <c r="A174" s="63"/>
      <c r="B174" s="30"/>
      <c r="C174" s="30"/>
      <c r="D174" s="30"/>
      <c r="E174" s="30"/>
      <c r="F174" s="30"/>
      <c r="G174" s="3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64"/>
      <c r="S174" s="3"/>
      <c r="T174" s="65"/>
      <c r="U174" s="3"/>
      <c r="V174" s="66"/>
      <c r="W174" s="3"/>
      <c r="X174" s="67"/>
      <c r="Y174" s="3"/>
      <c r="Z174" s="66"/>
      <c r="AA174" s="64"/>
      <c r="AB174" s="3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68"/>
      <c r="AT174" s="68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</row>
    <row r="175" spans="1:67" ht="27" customHeight="1" x14ac:dyDescent="0.2">
      <c r="A175" s="63"/>
      <c r="B175" s="30"/>
      <c r="C175" s="30"/>
      <c r="D175" s="30"/>
      <c r="E175" s="30"/>
      <c r="F175" s="30"/>
      <c r="G175" s="3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64"/>
      <c r="S175" s="3"/>
      <c r="T175" s="65"/>
      <c r="U175" s="3"/>
      <c r="V175" s="66"/>
      <c r="W175" s="3"/>
      <c r="X175" s="67"/>
      <c r="Y175" s="3"/>
      <c r="Z175" s="66"/>
      <c r="AA175" s="64"/>
      <c r="AB175" s="3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68"/>
      <c r="AT175" s="68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</row>
    <row r="176" spans="1:67" ht="27" customHeight="1" x14ac:dyDescent="0.2">
      <c r="A176" s="63"/>
      <c r="B176" s="30"/>
      <c r="C176" s="30"/>
      <c r="D176" s="30"/>
      <c r="E176" s="30"/>
      <c r="F176" s="30"/>
      <c r="G176" s="3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64"/>
      <c r="S176" s="3"/>
      <c r="T176" s="65"/>
      <c r="U176" s="3"/>
      <c r="V176" s="66"/>
      <c r="W176" s="3"/>
      <c r="X176" s="67"/>
      <c r="Y176" s="3"/>
      <c r="Z176" s="66"/>
      <c r="AA176" s="64"/>
      <c r="AB176" s="3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68"/>
      <c r="AT176" s="68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</row>
    <row r="177" spans="1:67" ht="27" customHeight="1" x14ac:dyDescent="0.2">
      <c r="A177" s="63"/>
      <c r="B177" s="30"/>
      <c r="C177" s="30"/>
      <c r="D177" s="30"/>
      <c r="E177" s="30"/>
      <c r="F177" s="30"/>
      <c r="G177" s="3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64"/>
      <c r="S177" s="3"/>
      <c r="T177" s="65"/>
      <c r="U177" s="3"/>
      <c r="V177" s="66"/>
      <c r="W177" s="3"/>
      <c r="X177" s="67"/>
      <c r="Y177" s="3"/>
      <c r="Z177" s="66"/>
      <c r="AA177" s="64"/>
      <c r="AB177" s="3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68"/>
      <c r="AT177" s="68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</row>
    <row r="178" spans="1:67" ht="27" customHeight="1" x14ac:dyDescent="0.2">
      <c r="A178" s="63"/>
      <c r="B178" s="30"/>
      <c r="C178" s="30"/>
      <c r="D178" s="30"/>
      <c r="E178" s="30"/>
      <c r="F178" s="30"/>
      <c r="G178" s="3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64"/>
      <c r="S178" s="3"/>
      <c r="T178" s="65"/>
      <c r="U178" s="3"/>
      <c r="V178" s="66"/>
      <c r="W178" s="3"/>
      <c r="X178" s="67"/>
      <c r="Y178" s="3"/>
      <c r="Z178" s="66"/>
      <c r="AA178" s="64"/>
      <c r="AB178" s="3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68"/>
      <c r="AT178" s="68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</row>
    <row r="179" spans="1:67" ht="27" customHeight="1" x14ac:dyDescent="0.2">
      <c r="A179" s="63"/>
      <c r="B179" s="30"/>
      <c r="C179" s="30"/>
      <c r="D179" s="30"/>
      <c r="E179" s="30"/>
      <c r="F179" s="30"/>
      <c r="G179" s="3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64"/>
      <c r="S179" s="3"/>
      <c r="T179" s="65"/>
      <c r="U179" s="3"/>
      <c r="V179" s="66"/>
      <c r="W179" s="3"/>
      <c r="X179" s="67"/>
      <c r="Y179" s="3"/>
      <c r="Z179" s="66"/>
      <c r="AA179" s="64"/>
      <c r="AB179" s="3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68"/>
      <c r="AT179" s="68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</row>
    <row r="180" spans="1:67" ht="27" customHeight="1" x14ac:dyDescent="0.2">
      <c r="A180" s="63"/>
      <c r="B180" s="30"/>
      <c r="C180" s="30"/>
      <c r="D180" s="30"/>
      <c r="E180" s="30"/>
      <c r="F180" s="30"/>
      <c r="G180" s="3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64"/>
      <c r="S180" s="3"/>
      <c r="T180" s="65"/>
      <c r="U180" s="3"/>
      <c r="V180" s="66"/>
      <c r="W180" s="3"/>
      <c r="X180" s="67"/>
      <c r="Y180" s="3"/>
      <c r="Z180" s="66"/>
      <c r="AA180" s="64"/>
      <c r="AB180" s="3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68"/>
      <c r="AT180" s="68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</row>
    <row r="181" spans="1:67" ht="27" customHeight="1" x14ac:dyDescent="0.2">
      <c r="A181" s="63"/>
      <c r="B181" s="30"/>
      <c r="C181" s="30"/>
      <c r="D181" s="30"/>
      <c r="E181" s="30"/>
      <c r="F181" s="30"/>
      <c r="G181" s="3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64"/>
      <c r="S181" s="3"/>
      <c r="T181" s="65"/>
      <c r="U181" s="3"/>
      <c r="V181" s="66"/>
      <c r="W181" s="3"/>
      <c r="X181" s="67"/>
      <c r="Y181" s="3"/>
      <c r="Z181" s="66"/>
      <c r="AA181" s="64"/>
      <c r="AB181" s="3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68"/>
      <c r="AT181" s="68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</row>
    <row r="182" spans="1:67" ht="27" customHeight="1" x14ac:dyDescent="0.2">
      <c r="A182" s="63"/>
      <c r="B182" s="30"/>
      <c r="C182" s="30"/>
      <c r="D182" s="30"/>
      <c r="E182" s="30"/>
      <c r="F182" s="30"/>
      <c r="G182" s="3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64"/>
      <c r="S182" s="3"/>
      <c r="T182" s="65"/>
      <c r="U182" s="3"/>
      <c r="V182" s="66"/>
      <c r="W182" s="3"/>
      <c r="X182" s="67"/>
      <c r="Y182" s="3"/>
      <c r="Z182" s="66"/>
      <c r="AA182" s="64"/>
      <c r="AB182" s="3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68"/>
      <c r="AT182" s="68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</row>
    <row r="183" spans="1:67" ht="27" customHeight="1" x14ac:dyDescent="0.2">
      <c r="A183" s="63"/>
      <c r="B183" s="30"/>
      <c r="C183" s="30"/>
      <c r="D183" s="30"/>
      <c r="E183" s="30"/>
      <c r="F183" s="30"/>
      <c r="G183" s="3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64"/>
      <c r="S183" s="3"/>
      <c r="T183" s="65"/>
      <c r="U183" s="3"/>
      <c r="V183" s="66"/>
      <c r="W183" s="3"/>
      <c r="X183" s="67"/>
      <c r="Y183" s="3"/>
      <c r="Z183" s="66"/>
      <c r="AA183" s="64"/>
      <c r="AB183" s="3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68"/>
      <c r="AT183" s="68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</row>
    <row r="184" spans="1:67" ht="27" customHeight="1" x14ac:dyDescent="0.2">
      <c r="A184" s="63"/>
      <c r="B184" s="30"/>
      <c r="C184" s="30"/>
      <c r="D184" s="30"/>
      <c r="E184" s="30"/>
      <c r="F184" s="30"/>
      <c r="G184" s="3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64"/>
      <c r="S184" s="3"/>
      <c r="T184" s="65"/>
      <c r="U184" s="3"/>
      <c r="V184" s="66"/>
      <c r="W184" s="3"/>
      <c r="X184" s="67"/>
      <c r="Y184" s="3"/>
      <c r="Z184" s="66"/>
      <c r="AA184" s="64"/>
      <c r="AB184" s="3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68"/>
      <c r="AT184" s="68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</row>
    <row r="185" spans="1:67" ht="27" customHeight="1" x14ac:dyDescent="0.2">
      <c r="A185" s="63"/>
      <c r="B185" s="30"/>
      <c r="C185" s="30"/>
      <c r="D185" s="30"/>
      <c r="E185" s="30"/>
      <c r="F185" s="30"/>
      <c r="G185" s="3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64"/>
      <c r="S185" s="3"/>
      <c r="T185" s="65"/>
      <c r="U185" s="3"/>
      <c r="V185" s="66"/>
      <c r="W185" s="3"/>
      <c r="X185" s="67"/>
      <c r="Y185" s="3"/>
      <c r="Z185" s="66"/>
      <c r="AA185" s="64"/>
      <c r="AB185" s="3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68"/>
      <c r="AT185" s="68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</row>
    <row r="186" spans="1:67" ht="27" customHeight="1" x14ac:dyDescent="0.2">
      <c r="A186" s="63"/>
      <c r="B186" s="30"/>
      <c r="C186" s="30"/>
      <c r="D186" s="30"/>
      <c r="E186" s="30"/>
      <c r="F186" s="30"/>
      <c r="G186" s="3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64"/>
      <c r="S186" s="3"/>
      <c r="T186" s="65"/>
      <c r="U186" s="3"/>
      <c r="V186" s="66"/>
      <c r="W186" s="3"/>
      <c r="X186" s="67"/>
      <c r="Y186" s="3"/>
      <c r="Z186" s="66"/>
      <c r="AA186" s="64"/>
      <c r="AB186" s="3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68"/>
      <c r="AT186" s="68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</row>
    <row r="187" spans="1:67" ht="27" customHeight="1" x14ac:dyDescent="0.2">
      <c r="A187" s="63"/>
      <c r="B187" s="30"/>
      <c r="C187" s="30"/>
      <c r="D187" s="30"/>
      <c r="E187" s="30"/>
      <c r="F187" s="30"/>
      <c r="G187" s="3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64"/>
      <c r="S187" s="3"/>
      <c r="T187" s="65"/>
      <c r="U187" s="3"/>
      <c r="V187" s="66"/>
      <c r="W187" s="3"/>
      <c r="X187" s="67"/>
      <c r="Y187" s="3"/>
      <c r="Z187" s="66"/>
      <c r="AA187" s="64"/>
      <c r="AB187" s="3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68"/>
      <c r="AT187" s="68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</row>
    <row r="188" spans="1:67" ht="27" customHeight="1" x14ac:dyDescent="0.2">
      <c r="A188" s="63"/>
      <c r="B188" s="30"/>
      <c r="C188" s="30"/>
      <c r="D188" s="30"/>
      <c r="E188" s="30"/>
      <c r="F188" s="30"/>
      <c r="G188" s="3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64"/>
      <c r="S188" s="3"/>
      <c r="T188" s="65"/>
      <c r="U188" s="3"/>
      <c r="V188" s="66"/>
      <c r="W188" s="3"/>
      <c r="X188" s="67"/>
      <c r="Y188" s="3"/>
      <c r="Z188" s="66"/>
      <c r="AA188" s="64"/>
      <c r="AB188" s="3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68"/>
      <c r="AT188" s="68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</row>
    <row r="189" spans="1:67" ht="27" customHeight="1" x14ac:dyDescent="0.2">
      <c r="A189" s="63"/>
      <c r="B189" s="30"/>
      <c r="C189" s="30"/>
      <c r="D189" s="30"/>
      <c r="E189" s="30"/>
      <c r="F189" s="30"/>
      <c r="G189" s="3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64"/>
      <c r="S189" s="3"/>
      <c r="T189" s="65"/>
      <c r="U189" s="3"/>
      <c r="V189" s="66"/>
      <c r="W189" s="3"/>
      <c r="X189" s="67"/>
      <c r="Y189" s="3"/>
      <c r="Z189" s="66"/>
      <c r="AA189" s="64"/>
      <c r="AB189" s="3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68"/>
      <c r="AT189" s="68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</row>
    <row r="190" spans="1:67" ht="27" customHeight="1" x14ac:dyDescent="0.2">
      <c r="A190" s="63"/>
      <c r="B190" s="30"/>
      <c r="C190" s="30"/>
      <c r="D190" s="30"/>
      <c r="E190" s="30"/>
      <c r="F190" s="30"/>
      <c r="G190" s="3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64"/>
      <c r="S190" s="3"/>
      <c r="T190" s="65"/>
      <c r="U190" s="3"/>
      <c r="V190" s="66"/>
      <c r="W190" s="3"/>
      <c r="X190" s="67"/>
      <c r="Y190" s="3"/>
      <c r="Z190" s="66"/>
      <c r="AA190" s="64"/>
      <c r="AB190" s="3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68"/>
      <c r="AT190" s="68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</row>
    <row r="191" spans="1:67" ht="27" customHeight="1" x14ac:dyDescent="0.2">
      <c r="A191" s="63"/>
      <c r="B191" s="30"/>
      <c r="C191" s="30"/>
      <c r="D191" s="30"/>
      <c r="E191" s="30"/>
      <c r="F191" s="30"/>
      <c r="G191" s="3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64"/>
      <c r="S191" s="3"/>
      <c r="T191" s="65"/>
      <c r="U191" s="3"/>
      <c r="V191" s="66"/>
      <c r="W191" s="3"/>
      <c r="X191" s="67"/>
      <c r="Y191" s="3"/>
      <c r="Z191" s="66"/>
      <c r="AA191" s="64"/>
      <c r="AB191" s="3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68"/>
      <c r="AT191" s="68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</row>
    <row r="192" spans="1:67" ht="27" customHeight="1" x14ac:dyDescent="0.2">
      <c r="A192" s="63"/>
      <c r="B192" s="30"/>
      <c r="C192" s="30"/>
      <c r="D192" s="30"/>
      <c r="E192" s="30"/>
      <c r="F192" s="30"/>
      <c r="G192" s="3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64"/>
      <c r="S192" s="3"/>
      <c r="T192" s="65"/>
      <c r="U192" s="3"/>
      <c r="V192" s="66"/>
      <c r="W192" s="3"/>
      <c r="X192" s="67"/>
      <c r="Y192" s="3"/>
      <c r="Z192" s="66"/>
      <c r="AA192" s="64"/>
      <c r="AB192" s="3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68"/>
      <c r="AT192" s="68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</row>
    <row r="193" spans="1:67" ht="27" customHeight="1" x14ac:dyDescent="0.2">
      <c r="A193" s="63"/>
      <c r="B193" s="30"/>
      <c r="C193" s="30"/>
      <c r="D193" s="30"/>
      <c r="E193" s="30"/>
      <c r="F193" s="30"/>
      <c r="G193" s="3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64"/>
      <c r="S193" s="3"/>
      <c r="T193" s="65"/>
      <c r="U193" s="3"/>
      <c r="V193" s="66"/>
      <c r="W193" s="3"/>
      <c r="X193" s="67"/>
      <c r="Y193" s="3"/>
      <c r="Z193" s="66"/>
      <c r="AA193" s="64"/>
      <c r="AB193" s="3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68"/>
      <c r="AT193" s="68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</row>
    <row r="194" spans="1:67" ht="27" customHeight="1" x14ac:dyDescent="0.2">
      <c r="A194" s="63"/>
      <c r="B194" s="30"/>
      <c r="C194" s="30"/>
      <c r="D194" s="30"/>
      <c r="E194" s="30"/>
      <c r="F194" s="30"/>
      <c r="G194" s="3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64"/>
      <c r="S194" s="3"/>
      <c r="T194" s="65"/>
      <c r="U194" s="3"/>
      <c r="V194" s="66"/>
      <c r="W194" s="3"/>
      <c r="X194" s="67"/>
      <c r="Y194" s="3"/>
      <c r="Z194" s="66"/>
      <c r="AA194" s="64"/>
      <c r="AB194" s="3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68"/>
      <c r="AT194" s="68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</row>
    <row r="195" spans="1:67" ht="27" customHeight="1" x14ac:dyDescent="0.2">
      <c r="A195" s="63"/>
      <c r="B195" s="30"/>
      <c r="C195" s="30"/>
      <c r="D195" s="30"/>
      <c r="E195" s="30"/>
      <c r="F195" s="30"/>
      <c r="G195" s="3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64"/>
      <c r="S195" s="3"/>
      <c r="T195" s="65"/>
      <c r="U195" s="3"/>
      <c r="V195" s="66"/>
      <c r="W195" s="3"/>
      <c r="X195" s="67"/>
      <c r="Y195" s="3"/>
      <c r="Z195" s="66"/>
      <c r="AA195" s="64"/>
      <c r="AB195" s="3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68"/>
      <c r="AT195" s="68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</row>
    <row r="196" spans="1:67" ht="27" customHeight="1" x14ac:dyDescent="0.2">
      <c r="A196" s="63"/>
      <c r="B196" s="30"/>
      <c r="C196" s="30"/>
      <c r="D196" s="30"/>
      <c r="E196" s="30"/>
      <c r="F196" s="30"/>
      <c r="G196" s="3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64"/>
      <c r="S196" s="3"/>
      <c r="T196" s="65"/>
      <c r="U196" s="3"/>
      <c r="V196" s="66"/>
      <c r="W196" s="3"/>
      <c r="X196" s="67"/>
      <c r="Y196" s="3"/>
      <c r="Z196" s="66"/>
      <c r="AA196" s="64"/>
      <c r="AB196" s="3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68"/>
      <c r="AT196" s="68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</row>
    <row r="197" spans="1:67" ht="27" customHeight="1" x14ac:dyDescent="0.2">
      <c r="A197" s="63"/>
      <c r="B197" s="30"/>
      <c r="C197" s="30"/>
      <c r="D197" s="30"/>
      <c r="E197" s="30"/>
      <c r="F197" s="30"/>
      <c r="G197" s="3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64"/>
      <c r="S197" s="3"/>
      <c r="T197" s="65"/>
      <c r="U197" s="3"/>
      <c r="V197" s="66"/>
      <c r="W197" s="3"/>
      <c r="X197" s="67"/>
      <c r="Y197" s="3"/>
      <c r="Z197" s="66"/>
      <c r="AA197" s="64"/>
      <c r="AB197" s="3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68"/>
      <c r="AT197" s="68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</row>
    <row r="198" spans="1:67" ht="27" customHeight="1" x14ac:dyDescent="0.2">
      <c r="A198" s="63"/>
      <c r="B198" s="30"/>
      <c r="C198" s="30"/>
      <c r="D198" s="30"/>
      <c r="E198" s="30"/>
      <c r="F198" s="30"/>
      <c r="G198" s="3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64"/>
      <c r="S198" s="3"/>
      <c r="T198" s="65"/>
      <c r="U198" s="3"/>
      <c r="V198" s="66"/>
      <c r="W198" s="3"/>
      <c r="X198" s="67"/>
      <c r="Y198" s="3"/>
      <c r="Z198" s="66"/>
      <c r="AA198" s="64"/>
      <c r="AB198" s="3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68"/>
      <c r="AT198" s="68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</row>
    <row r="199" spans="1:67" ht="27" customHeight="1" x14ac:dyDescent="0.2">
      <c r="A199" s="63"/>
      <c r="B199" s="30"/>
      <c r="C199" s="30"/>
      <c r="D199" s="30"/>
      <c r="E199" s="30"/>
      <c r="F199" s="30"/>
      <c r="G199" s="3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64"/>
      <c r="S199" s="3"/>
      <c r="T199" s="65"/>
      <c r="U199" s="3"/>
      <c r="V199" s="66"/>
      <c r="W199" s="3"/>
      <c r="X199" s="67"/>
      <c r="Y199" s="3"/>
      <c r="Z199" s="66"/>
      <c r="AA199" s="64"/>
      <c r="AB199" s="3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68"/>
      <c r="AT199" s="68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</row>
    <row r="200" spans="1:67" ht="27" customHeight="1" x14ac:dyDescent="0.2">
      <c r="A200" s="63"/>
      <c r="B200" s="30"/>
      <c r="C200" s="30"/>
      <c r="D200" s="30"/>
      <c r="E200" s="30"/>
      <c r="F200" s="30"/>
      <c r="G200" s="3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64"/>
      <c r="S200" s="3"/>
      <c r="T200" s="65"/>
      <c r="U200" s="3"/>
      <c r="V200" s="66"/>
      <c r="W200" s="3"/>
      <c r="X200" s="67"/>
      <c r="Y200" s="3"/>
      <c r="Z200" s="66"/>
      <c r="AA200" s="64"/>
      <c r="AB200" s="3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68"/>
      <c r="AT200" s="68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</row>
    <row r="201" spans="1:67" ht="27" customHeight="1" x14ac:dyDescent="0.2">
      <c r="A201" s="63"/>
      <c r="B201" s="30"/>
      <c r="C201" s="30"/>
      <c r="D201" s="30"/>
      <c r="E201" s="30"/>
      <c r="F201" s="30"/>
      <c r="G201" s="3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64"/>
      <c r="S201" s="3"/>
      <c r="T201" s="65"/>
      <c r="U201" s="3"/>
      <c r="V201" s="66"/>
      <c r="W201" s="3"/>
      <c r="X201" s="67"/>
      <c r="Y201" s="3"/>
      <c r="Z201" s="66"/>
      <c r="AA201" s="64"/>
      <c r="AB201" s="3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68"/>
      <c r="AT201" s="68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</row>
    <row r="202" spans="1:67" ht="27" customHeight="1" x14ac:dyDescent="0.2">
      <c r="A202" s="63"/>
      <c r="B202" s="30"/>
      <c r="C202" s="30"/>
      <c r="D202" s="30"/>
      <c r="E202" s="30"/>
      <c r="F202" s="30"/>
      <c r="G202" s="3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64"/>
      <c r="S202" s="3"/>
      <c r="T202" s="65"/>
      <c r="U202" s="3"/>
      <c r="V202" s="66"/>
      <c r="W202" s="3"/>
      <c r="X202" s="67"/>
      <c r="Y202" s="3"/>
      <c r="Z202" s="66"/>
      <c r="AA202" s="64"/>
      <c r="AB202" s="3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68"/>
      <c r="AT202" s="68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</row>
    <row r="203" spans="1:67" ht="27" customHeight="1" x14ac:dyDescent="0.2">
      <c r="A203" s="63"/>
      <c r="B203" s="30"/>
      <c r="C203" s="30"/>
      <c r="D203" s="30"/>
      <c r="E203" s="30"/>
      <c r="F203" s="30"/>
      <c r="G203" s="3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64"/>
      <c r="S203" s="3"/>
      <c r="T203" s="65"/>
      <c r="U203" s="3"/>
      <c r="V203" s="66"/>
      <c r="W203" s="3"/>
      <c r="X203" s="67"/>
      <c r="Y203" s="3"/>
      <c r="Z203" s="66"/>
      <c r="AA203" s="64"/>
      <c r="AB203" s="3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68"/>
      <c r="AT203" s="68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</row>
    <row r="204" spans="1:67" ht="27" customHeight="1" x14ac:dyDescent="0.2">
      <c r="A204" s="63"/>
      <c r="B204" s="30"/>
      <c r="C204" s="30"/>
      <c r="D204" s="30"/>
      <c r="E204" s="30"/>
      <c r="F204" s="30"/>
      <c r="G204" s="3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64"/>
      <c r="S204" s="3"/>
      <c r="T204" s="65"/>
      <c r="U204" s="3"/>
      <c r="V204" s="66"/>
      <c r="W204" s="3"/>
      <c r="X204" s="67"/>
      <c r="Y204" s="3"/>
      <c r="Z204" s="66"/>
      <c r="AA204" s="64"/>
      <c r="AB204" s="3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68"/>
      <c r="AT204" s="68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</row>
    <row r="205" spans="1:67" ht="27" customHeight="1" x14ac:dyDescent="0.2">
      <c r="A205" s="63"/>
      <c r="B205" s="30"/>
      <c r="C205" s="30"/>
      <c r="D205" s="30"/>
      <c r="E205" s="30"/>
      <c r="F205" s="30"/>
      <c r="G205" s="3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64"/>
      <c r="S205" s="3"/>
      <c r="T205" s="65"/>
      <c r="U205" s="3"/>
      <c r="V205" s="66"/>
      <c r="W205" s="3"/>
      <c r="X205" s="67"/>
      <c r="Y205" s="3"/>
      <c r="Z205" s="66"/>
      <c r="AA205" s="64"/>
      <c r="AB205" s="3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68"/>
      <c r="AT205" s="68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</row>
    <row r="206" spans="1:67" ht="27" customHeight="1" x14ac:dyDescent="0.2">
      <c r="A206" s="63"/>
      <c r="B206" s="30"/>
      <c r="C206" s="30"/>
      <c r="D206" s="30"/>
      <c r="E206" s="30"/>
      <c r="F206" s="30"/>
      <c r="G206" s="3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64"/>
      <c r="S206" s="3"/>
      <c r="T206" s="65"/>
      <c r="U206" s="3"/>
      <c r="V206" s="66"/>
      <c r="W206" s="3"/>
      <c r="X206" s="67"/>
      <c r="Y206" s="3"/>
      <c r="Z206" s="66"/>
      <c r="AA206" s="64"/>
      <c r="AB206" s="3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68"/>
      <c r="AT206" s="68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</row>
    <row r="207" spans="1:67" ht="27" customHeight="1" x14ac:dyDescent="0.2">
      <c r="A207" s="63"/>
      <c r="B207" s="30"/>
      <c r="C207" s="30"/>
      <c r="D207" s="30"/>
      <c r="E207" s="30"/>
      <c r="F207" s="30"/>
      <c r="G207" s="3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64"/>
      <c r="S207" s="3"/>
      <c r="T207" s="65"/>
      <c r="U207" s="3"/>
      <c r="V207" s="66"/>
      <c r="W207" s="3"/>
      <c r="X207" s="67"/>
      <c r="Y207" s="3"/>
      <c r="Z207" s="66"/>
      <c r="AA207" s="64"/>
      <c r="AB207" s="3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68"/>
      <c r="AT207" s="68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</row>
    <row r="208" spans="1:67" ht="27" customHeight="1" x14ac:dyDescent="0.2">
      <c r="A208" s="63"/>
      <c r="B208" s="30"/>
      <c r="C208" s="30"/>
      <c r="D208" s="30"/>
      <c r="E208" s="30"/>
      <c r="F208" s="30"/>
      <c r="G208" s="3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64"/>
      <c r="S208" s="3"/>
      <c r="T208" s="65"/>
      <c r="U208" s="3"/>
      <c r="V208" s="66"/>
      <c r="W208" s="3"/>
      <c r="X208" s="67"/>
      <c r="Y208" s="3"/>
      <c r="Z208" s="66"/>
      <c r="AA208" s="64"/>
      <c r="AB208" s="3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68"/>
      <c r="AT208" s="68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</row>
    <row r="209" spans="1:67" ht="27" customHeight="1" x14ac:dyDescent="0.2">
      <c r="A209" s="63"/>
      <c r="B209" s="30"/>
      <c r="C209" s="30"/>
      <c r="D209" s="30"/>
      <c r="E209" s="30"/>
      <c r="F209" s="30"/>
      <c r="G209" s="3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64"/>
      <c r="S209" s="3"/>
      <c r="T209" s="65"/>
      <c r="U209" s="3"/>
      <c r="V209" s="66"/>
      <c r="W209" s="3"/>
      <c r="X209" s="67"/>
      <c r="Y209" s="3"/>
      <c r="Z209" s="66"/>
      <c r="AA209" s="64"/>
      <c r="AB209" s="3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68"/>
      <c r="AT209" s="68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</row>
    <row r="210" spans="1:67" ht="27" customHeight="1" x14ac:dyDescent="0.2">
      <c r="A210" s="63"/>
      <c r="B210" s="30"/>
      <c r="C210" s="30"/>
      <c r="D210" s="30"/>
      <c r="E210" s="30"/>
      <c r="F210" s="30"/>
      <c r="G210" s="3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64"/>
      <c r="S210" s="3"/>
      <c r="T210" s="65"/>
      <c r="U210" s="3"/>
      <c r="V210" s="66"/>
      <c r="W210" s="3"/>
      <c r="X210" s="67"/>
      <c r="Y210" s="3"/>
      <c r="Z210" s="66"/>
      <c r="AA210" s="64"/>
      <c r="AB210" s="3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68"/>
      <c r="AT210" s="68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</row>
    <row r="211" spans="1:67" ht="27" customHeight="1" x14ac:dyDescent="0.2">
      <c r="A211" s="63"/>
      <c r="B211" s="30"/>
      <c r="C211" s="30"/>
      <c r="D211" s="30"/>
      <c r="E211" s="30"/>
      <c r="F211" s="30"/>
      <c r="G211" s="3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64"/>
      <c r="S211" s="3"/>
      <c r="T211" s="65"/>
      <c r="U211" s="3"/>
      <c r="V211" s="66"/>
      <c r="W211" s="3"/>
      <c r="X211" s="67"/>
      <c r="Y211" s="3"/>
      <c r="Z211" s="66"/>
      <c r="AA211" s="64"/>
      <c r="AB211" s="3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68"/>
      <c r="AT211" s="68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</row>
    <row r="212" spans="1:67" ht="27" customHeight="1" x14ac:dyDescent="0.2">
      <c r="A212" s="63"/>
      <c r="B212" s="30"/>
      <c r="C212" s="30"/>
      <c r="D212" s="30"/>
      <c r="E212" s="30"/>
      <c r="F212" s="30"/>
      <c r="G212" s="3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64"/>
      <c r="S212" s="3"/>
      <c r="T212" s="65"/>
      <c r="U212" s="3"/>
      <c r="V212" s="66"/>
      <c r="W212" s="3"/>
      <c r="X212" s="67"/>
      <c r="Y212" s="3"/>
      <c r="Z212" s="66"/>
      <c r="AA212" s="64"/>
      <c r="AB212" s="3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68"/>
      <c r="AT212" s="68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</row>
    <row r="213" spans="1:67" ht="27" customHeight="1" x14ac:dyDescent="0.2">
      <c r="A213" s="63"/>
      <c r="B213" s="30"/>
      <c r="C213" s="30"/>
      <c r="D213" s="30"/>
      <c r="E213" s="30"/>
      <c r="F213" s="30"/>
      <c r="G213" s="3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64"/>
      <c r="S213" s="3"/>
      <c r="T213" s="65"/>
      <c r="U213" s="3"/>
      <c r="V213" s="66"/>
      <c r="W213" s="3"/>
      <c r="X213" s="67"/>
      <c r="Y213" s="3"/>
      <c r="Z213" s="66"/>
      <c r="AA213" s="64"/>
      <c r="AB213" s="3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68"/>
      <c r="AT213" s="68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</row>
    <row r="214" spans="1:67" ht="27" customHeight="1" x14ac:dyDescent="0.2">
      <c r="A214" s="63"/>
      <c r="B214" s="30"/>
      <c r="C214" s="30"/>
      <c r="D214" s="30"/>
      <c r="E214" s="30"/>
      <c r="F214" s="30"/>
      <c r="G214" s="30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64"/>
      <c r="S214" s="3"/>
      <c r="T214" s="65"/>
      <c r="U214" s="3"/>
      <c r="V214" s="66"/>
      <c r="W214" s="3"/>
      <c r="X214" s="67"/>
      <c r="Y214" s="3"/>
      <c r="Z214" s="66"/>
      <c r="AA214" s="64"/>
      <c r="AB214" s="3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68"/>
      <c r="AT214" s="68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</row>
    <row r="215" spans="1:67" ht="27" customHeight="1" x14ac:dyDescent="0.2">
      <c r="A215" s="63"/>
      <c r="B215" s="30"/>
      <c r="C215" s="30"/>
      <c r="D215" s="30"/>
      <c r="E215" s="30"/>
      <c r="F215" s="30"/>
      <c r="G215" s="30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64"/>
      <c r="S215" s="3"/>
      <c r="T215" s="65"/>
      <c r="U215" s="3"/>
      <c r="V215" s="66"/>
      <c r="W215" s="3"/>
      <c r="X215" s="67"/>
      <c r="Y215" s="3"/>
      <c r="Z215" s="66"/>
      <c r="AA215" s="64"/>
      <c r="AB215" s="3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68"/>
      <c r="AT215" s="68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</row>
    <row r="216" spans="1:67" ht="27" customHeight="1" x14ac:dyDescent="0.2">
      <c r="A216" s="63"/>
      <c r="B216" s="30"/>
      <c r="C216" s="30"/>
      <c r="D216" s="30"/>
      <c r="E216" s="30"/>
      <c r="F216" s="30"/>
      <c r="G216" s="30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64"/>
      <c r="S216" s="3"/>
      <c r="T216" s="65"/>
      <c r="U216" s="3"/>
      <c r="V216" s="66"/>
      <c r="W216" s="3"/>
      <c r="X216" s="67"/>
      <c r="Y216" s="3"/>
      <c r="Z216" s="66"/>
      <c r="AA216" s="64"/>
      <c r="AB216" s="3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68"/>
      <c r="AT216" s="68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</row>
    <row r="217" spans="1:67" ht="27" customHeight="1" x14ac:dyDescent="0.2">
      <c r="A217" s="63"/>
      <c r="B217" s="30"/>
      <c r="C217" s="30"/>
      <c r="D217" s="30"/>
      <c r="E217" s="30"/>
      <c r="F217" s="30"/>
      <c r="G217" s="30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64"/>
      <c r="S217" s="3"/>
      <c r="T217" s="65"/>
      <c r="U217" s="3"/>
      <c r="V217" s="66"/>
      <c r="W217" s="3"/>
      <c r="X217" s="67"/>
      <c r="Y217" s="3"/>
      <c r="Z217" s="66"/>
      <c r="AA217" s="64"/>
      <c r="AB217" s="3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68"/>
      <c r="AT217" s="68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</row>
    <row r="218" spans="1:67" ht="27" customHeight="1" x14ac:dyDescent="0.2">
      <c r="A218" s="63"/>
      <c r="B218" s="30"/>
      <c r="C218" s="30"/>
      <c r="D218" s="30"/>
      <c r="E218" s="30"/>
      <c r="F218" s="30"/>
      <c r="G218" s="30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64"/>
      <c r="S218" s="3"/>
      <c r="T218" s="65"/>
      <c r="U218" s="3"/>
      <c r="V218" s="66"/>
      <c r="W218" s="3"/>
      <c r="X218" s="67"/>
      <c r="Y218" s="3"/>
      <c r="Z218" s="66"/>
      <c r="AA218" s="64"/>
      <c r="AB218" s="3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68"/>
      <c r="AT218" s="68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</row>
    <row r="219" spans="1:67" ht="27" customHeight="1" x14ac:dyDescent="0.2">
      <c r="A219" s="63"/>
      <c r="B219" s="30"/>
      <c r="C219" s="30"/>
      <c r="D219" s="30"/>
      <c r="E219" s="30"/>
      <c r="F219" s="30"/>
      <c r="G219" s="30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64"/>
      <c r="S219" s="3"/>
      <c r="T219" s="65"/>
      <c r="U219" s="3"/>
      <c r="V219" s="66"/>
      <c r="W219" s="3"/>
      <c r="X219" s="67"/>
      <c r="Y219" s="3"/>
      <c r="Z219" s="66"/>
      <c r="AA219" s="64"/>
      <c r="AB219" s="3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68"/>
      <c r="AT219" s="68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</row>
    <row r="220" spans="1:67" ht="27" customHeight="1" x14ac:dyDescent="0.2">
      <c r="A220" s="63"/>
      <c r="B220" s="30"/>
      <c r="C220" s="30"/>
      <c r="D220" s="30"/>
      <c r="E220" s="30"/>
      <c r="F220" s="30"/>
      <c r="G220" s="30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64"/>
      <c r="S220" s="3"/>
      <c r="T220" s="65"/>
      <c r="U220" s="3"/>
      <c r="V220" s="66"/>
      <c r="W220" s="3"/>
      <c r="X220" s="67"/>
      <c r="Y220" s="3"/>
      <c r="Z220" s="66"/>
      <c r="AA220" s="64"/>
      <c r="AB220" s="3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68"/>
      <c r="AT220" s="68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</row>
    <row r="221" spans="1:67" ht="27" customHeight="1" x14ac:dyDescent="0.2">
      <c r="A221" s="63"/>
      <c r="B221" s="30"/>
      <c r="C221" s="30"/>
      <c r="D221" s="30"/>
      <c r="E221" s="30"/>
      <c r="F221" s="30"/>
      <c r="G221" s="30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64"/>
      <c r="S221" s="3"/>
      <c r="T221" s="65"/>
      <c r="U221" s="3"/>
      <c r="V221" s="66"/>
      <c r="W221" s="3"/>
      <c r="X221" s="67"/>
      <c r="Y221" s="3"/>
      <c r="Z221" s="66"/>
      <c r="AA221" s="64"/>
      <c r="AB221" s="3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68"/>
      <c r="AT221" s="68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</row>
    <row r="222" spans="1:67" ht="27" customHeight="1" x14ac:dyDescent="0.2">
      <c r="A222" s="63"/>
      <c r="B222" s="30"/>
      <c r="C222" s="30"/>
      <c r="D222" s="30"/>
      <c r="E222" s="30"/>
      <c r="F222" s="30"/>
      <c r="G222" s="30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64"/>
      <c r="S222" s="3"/>
      <c r="T222" s="65"/>
      <c r="U222" s="3"/>
      <c r="V222" s="66"/>
      <c r="W222" s="3"/>
      <c r="X222" s="67"/>
      <c r="Y222" s="3"/>
      <c r="Z222" s="66"/>
      <c r="AA222" s="64"/>
      <c r="AB222" s="3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68"/>
      <c r="AT222" s="68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</row>
    <row r="223" spans="1:67" ht="27" customHeight="1" x14ac:dyDescent="0.2">
      <c r="A223" s="63"/>
      <c r="B223" s="30"/>
      <c r="C223" s="30"/>
      <c r="D223" s="30"/>
      <c r="E223" s="30"/>
      <c r="F223" s="30"/>
      <c r="G223" s="30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64"/>
      <c r="S223" s="3"/>
      <c r="T223" s="65"/>
      <c r="U223" s="3"/>
      <c r="V223" s="66"/>
      <c r="W223" s="3"/>
      <c r="X223" s="67"/>
      <c r="Y223" s="3"/>
      <c r="Z223" s="66"/>
      <c r="AA223" s="64"/>
      <c r="AB223" s="3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68"/>
      <c r="AT223" s="68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</row>
    <row r="224" spans="1:67" ht="27" customHeight="1" x14ac:dyDescent="0.2">
      <c r="A224" s="63"/>
      <c r="B224" s="30"/>
      <c r="C224" s="30"/>
      <c r="D224" s="30"/>
      <c r="E224" s="30"/>
      <c r="F224" s="30"/>
      <c r="G224" s="30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64"/>
      <c r="S224" s="3"/>
      <c r="T224" s="65"/>
      <c r="U224" s="3"/>
      <c r="V224" s="66"/>
      <c r="W224" s="3"/>
      <c r="X224" s="67"/>
      <c r="Y224" s="3"/>
      <c r="Z224" s="66"/>
      <c r="AA224" s="64"/>
      <c r="AB224" s="3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68"/>
      <c r="AT224" s="68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</row>
    <row r="225" spans="1:67" ht="27" customHeight="1" x14ac:dyDescent="0.2">
      <c r="A225" s="63"/>
      <c r="B225" s="30"/>
      <c r="C225" s="30"/>
      <c r="D225" s="30"/>
      <c r="E225" s="30"/>
      <c r="F225" s="30"/>
      <c r="G225" s="30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64"/>
      <c r="S225" s="3"/>
      <c r="T225" s="65"/>
      <c r="U225" s="3"/>
      <c r="V225" s="66"/>
      <c r="W225" s="3"/>
      <c r="X225" s="67"/>
      <c r="Y225" s="3"/>
      <c r="Z225" s="66"/>
      <c r="AA225" s="64"/>
      <c r="AB225" s="3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68"/>
      <c r="AT225" s="68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</row>
    <row r="226" spans="1:67" ht="27" customHeight="1" x14ac:dyDescent="0.2">
      <c r="A226" s="63"/>
      <c r="B226" s="30"/>
      <c r="C226" s="30"/>
      <c r="D226" s="30"/>
      <c r="E226" s="30"/>
      <c r="F226" s="30"/>
      <c r="G226" s="30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64"/>
      <c r="S226" s="3"/>
      <c r="T226" s="65"/>
      <c r="U226" s="3"/>
      <c r="V226" s="66"/>
      <c r="W226" s="3"/>
      <c r="X226" s="67"/>
      <c r="Y226" s="3"/>
      <c r="Z226" s="66"/>
      <c r="AA226" s="64"/>
      <c r="AB226" s="3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68"/>
      <c r="AT226" s="68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</row>
    <row r="227" spans="1:67" ht="27" customHeight="1" x14ac:dyDescent="0.2">
      <c r="A227" s="63"/>
      <c r="B227" s="30"/>
      <c r="C227" s="30"/>
      <c r="D227" s="30"/>
      <c r="E227" s="30"/>
      <c r="F227" s="30"/>
      <c r="G227" s="30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64"/>
      <c r="S227" s="3"/>
      <c r="T227" s="65"/>
      <c r="U227" s="3"/>
      <c r="V227" s="66"/>
      <c r="W227" s="3"/>
      <c r="X227" s="67"/>
      <c r="Y227" s="3"/>
      <c r="Z227" s="66"/>
      <c r="AA227" s="64"/>
      <c r="AB227" s="3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68"/>
      <c r="AT227" s="68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</row>
    <row r="228" spans="1:67" ht="27" customHeight="1" x14ac:dyDescent="0.2">
      <c r="A228" s="63"/>
      <c r="B228" s="30"/>
      <c r="C228" s="30"/>
      <c r="D228" s="30"/>
      <c r="E228" s="30"/>
      <c r="F228" s="30"/>
      <c r="G228" s="30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64"/>
      <c r="S228" s="3"/>
      <c r="T228" s="65"/>
      <c r="U228" s="3"/>
      <c r="V228" s="66"/>
      <c r="W228" s="3"/>
      <c r="X228" s="67"/>
      <c r="Y228" s="3"/>
      <c r="Z228" s="66"/>
      <c r="AA228" s="64"/>
      <c r="AB228" s="3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68"/>
      <c r="AT228" s="68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</row>
    <row r="229" spans="1:67" ht="27" customHeight="1" x14ac:dyDescent="0.2">
      <c r="A229" s="63"/>
      <c r="B229" s="30"/>
      <c r="C229" s="30"/>
      <c r="D229" s="30"/>
      <c r="E229" s="30"/>
      <c r="F229" s="30"/>
      <c r="G229" s="30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64"/>
      <c r="S229" s="3"/>
      <c r="T229" s="65"/>
      <c r="U229" s="3"/>
      <c r="V229" s="66"/>
      <c r="W229" s="3"/>
      <c r="X229" s="67"/>
      <c r="Y229" s="3"/>
      <c r="Z229" s="66"/>
      <c r="AA229" s="64"/>
      <c r="AB229" s="3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68"/>
      <c r="AT229" s="68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</row>
    <row r="230" spans="1:67" ht="27" customHeight="1" x14ac:dyDescent="0.2">
      <c r="A230" s="63"/>
      <c r="B230" s="30"/>
      <c r="C230" s="30"/>
      <c r="D230" s="30"/>
      <c r="E230" s="30"/>
      <c r="F230" s="30"/>
      <c r="G230" s="30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64"/>
      <c r="S230" s="3"/>
      <c r="T230" s="65"/>
      <c r="U230" s="3"/>
      <c r="V230" s="66"/>
      <c r="W230" s="3"/>
      <c r="X230" s="67"/>
      <c r="Y230" s="3"/>
      <c r="Z230" s="66"/>
      <c r="AA230" s="64"/>
      <c r="AB230" s="3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68"/>
      <c r="AT230" s="68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</row>
    <row r="231" spans="1:67" ht="27" customHeight="1" x14ac:dyDescent="0.2">
      <c r="A231" s="63"/>
      <c r="B231" s="30"/>
      <c r="C231" s="30"/>
      <c r="D231" s="30"/>
      <c r="E231" s="30"/>
      <c r="F231" s="30"/>
      <c r="G231" s="30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64"/>
      <c r="S231" s="3"/>
      <c r="T231" s="65"/>
      <c r="U231" s="3"/>
      <c r="V231" s="66"/>
      <c r="W231" s="3"/>
      <c r="X231" s="67"/>
      <c r="Y231" s="3"/>
      <c r="Z231" s="66"/>
      <c r="AA231" s="64"/>
      <c r="AB231" s="3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68"/>
      <c r="AT231" s="68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</row>
    <row r="232" spans="1:67" ht="27" customHeight="1" x14ac:dyDescent="0.2">
      <c r="A232" s="63"/>
      <c r="B232" s="30"/>
      <c r="C232" s="30"/>
      <c r="D232" s="30"/>
      <c r="E232" s="30"/>
      <c r="F232" s="30"/>
      <c r="G232" s="30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64"/>
      <c r="S232" s="3"/>
      <c r="T232" s="65"/>
      <c r="U232" s="3"/>
      <c r="V232" s="66"/>
      <c r="W232" s="3"/>
      <c r="X232" s="67"/>
      <c r="Y232" s="3"/>
      <c r="Z232" s="66"/>
      <c r="AA232" s="64"/>
      <c r="AB232" s="3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68"/>
      <c r="AT232" s="68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</row>
    <row r="233" spans="1:67" ht="27" customHeight="1" x14ac:dyDescent="0.2">
      <c r="A233" s="63"/>
      <c r="B233" s="30"/>
      <c r="C233" s="30"/>
      <c r="D233" s="30"/>
      <c r="E233" s="30"/>
      <c r="F233" s="30"/>
      <c r="G233" s="30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64"/>
      <c r="S233" s="3"/>
      <c r="T233" s="65"/>
      <c r="U233" s="3"/>
      <c r="V233" s="66"/>
      <c r="W233" s="3"/>
      <c r="X233" s="67"/>
      <c r="Y233" s="3"/>
      <c r="Z233" s="66"/>
      <c r="AA233" s="64"/>
      <c r="AB233" s="3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68"/>
      <c r="AT233" s="68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</row>
    <row r="234" spans="1:67" ht="27" customHeight="1" x14ac:dyDescent="0.2">
      <c r="A234" s="63"/>
      <c r="B234" s="30"/>
      <c r="C234" s="30"/>
      <c r="D234" s="30"/>
      <c r="E234" s="30"/>
      <c r="F234" s="30"/>
      <c r="G234" s="30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64"/>
      <c r="S234" s="3"/>
      <c r="T234" s="65"/>
      <c r="U234" s="3"/>
      <c r="V234" s="66"/>
      <c r="W234" s="3"/>
      <c r="X234" s="67"/>
      <c r="Y234" s="3"/>
      <c r="Z234" s="66"/>
      <c r="AA234" s="64"/>
      <c r="AB234" s="3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68"/>
      <c r="AT234" s="68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</row>
    <row r="235" spans="1:67" ht="27" customHeight="1" x14ac:dyDescent="0.2">
      <c r="A235" s="63"/>
      <c r="B235" s="30"/>
      <c r="C235" s="30"/>
      <c r="D235" s="30"/>
      <c r="E235" s="30"/>
      <c r="F235" s="30"/>
      <c r="G235" s="30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64"/>
      <c r="S235" s="3"/>
      <c r="T235" s="65"/>
      <c r="U235" s="3"/>
      <c r="V235" s="66"/>
      <c r="W235" s="3"/>
      <c r="X235" s="67"/>
      <c r="Y235" s="3"/>
      <c r="Z235" s="66"/>
      <c r="AA235" s="64"/>
      <c r="AB235" s="3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68"/>
      <c r="AT235" s="68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</row>
    <row r="236" spans="1:67" ht="27" customHeight="1" x14ac:dyDescent="0.2">
      <c r="A236" s="63"/>
      <c r="B236" s="30"/>
      <c r="C236" s="30"/>
      <c r="D236" s="30"/>
      <c r="E236" s="30"/>
      <c r="F236" s="30"/>
      <c r="G236" s="30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64"/>
      <c r="S236" s="3"/>
      <c r="T236" s="65"/>
      <c r="U236" s="3"/>
      <c r="V236" s="66"/>
      <c r="W236" s="3"/>
      <c r="X236" s="67"/>
      <c r="Y236" s="3"/>
      <c r="Z236" s="66"/>
      <c r="AA236" s="64"/>
      <c r="AB236" s="3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68"/>
      <c r="AT236" s="68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</row>
    <row r="237" spans="1:67" ht="27" customHeight="1" x14ac:dyDescent="0.2">
      <c r="A237" s="63"/>
      <c r="B237" s="30"/>
      <c r="C237" s="30"/>
      <c r="D237" s="30"/>
      <c r="E237" s="30"/>
      <c r="F237" s="30"/>
      <c r="G237" s="30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64"/>
      <c r="S237" s="3"/>
      <c r="T237" s="65"/>
      <c r="U237" s="3"/>
      <c r="V237" s="66"/>
      <c r="W237" s="3"/>
      <c r="X237" s="67"/>
      <c r="Y237" s="3"/>
      <c r="Z237" s="66"/>
      <c r="AA237" s="64"/>
      <c r="AB237" s="3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68"/>
      <c r="AT237" s="68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</row>
    <row r="238" spans="1:67" ht="27" customHeight="1" x14ac:dyDescent="0.2">
      <c r="A238" s="63"/>
      <c r="B238" s="30"/>
      <c r="C238" s="30"/>
      <c r="D238" s="30"/>
      <c r="E238" s="30"/>
      <c r="F238" s="30"/>
      <c r="G238" s="30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64"/>
      <c r="S238" s="3"/>
      <c r="T238" s="65"/>
      <c r="U238" s="3"/>
      <c r="V238" s="66"/>
      <c r="W238" s="3"/>
      <c r="X238" s="67"/>
      <c r="Y238" s="3"/>
      <c r="Z238" s="66"/>
      <c r="AA238" s="64"/>
      <c r="AB238" s="3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68"/>
      <c r="AT238" s="68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</row>
    <row r="239" spans="1:67" ht="27" customHeight="1" x14ac:dyDescent="0.2">
      <c r="A239" s="63"/>
      <c r="B239" s="30"/>
      <c r="C239" s="30"/>
      <c r="D239" s="30"/>
      <c r="E239" s="30"/>
      <c r="F239" s="30"/>
      <c r="G239" s="30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64"/>
      <c r="S239" s="3"/>
      <c r="T239" s="65"/>
      <c r="U239" s="3"/>
      <c r="V239" s="66"/>
      <c r="W239" s="3"/>
      <c r="X239" s="67"/>
      <c r="Y239" s="3"/>
      <c r="Z239" s="66"/>
      <c r="AA239" s="64"/>
      <c r="AB239" s="3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68"/>
      <c r="AT239" s="68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</row>
    <row r="240" spans="1:67" ht="27" customHeight="1" x14ac:dyDescent="0.2">
      <c r="A240" s="63"/>
      <c r="B240" s="30"/>
      <c r="C240" s="30"/>
      <c r="D240" s="30"/>
      <c r="E240" s="30"/>
      <c r="F240" s="30"/>
      <c r="G240" s="30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64"/>
      <c r="S240" s="3"/>
      <c r="T240" s="65"/>
      <c r="U240" s="3"/>
      <c r="V240" s="66"/>
      <c r="W240" s="3"/>
      <c r="X240" s="67"/>
      <c r="Y240" s="3"/>
      <c r="Z240" s="66"/>
      <c r="AA240" s="64"/>
      <c r="AB240" s="3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68"/>
      <c r="AT240" s="68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</row>
    <row r="241" spans="1:67" ht="27" customHeight="1" x14ac:dyDescent="0.2">
      <c r="A241" s="63"/>
      <c r="B241" s="30"/>
      <c r="C241" s="30"/>
      <c r="D241" s="30"/>
      <c r="E241" s="30"/>
      <c r="F241" s="30"/>
      <c r="G241" s="30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64"/>
      <c r="S241" s="3"/>
      <c r="T241" s="65"/>
      <c r="U241" s="3"/>
      <c r="V241" s="66"/>
      <c r="W241" s="3"/>
      <c r="X241" s="67"/>
      <c r="Y241" s="3"/>
      <c r="Z241" s="66"/>
      <c r="AA241" s="64"/>
      <c r="AB241" s="3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68"/>
      <c r="AT241" s="68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</row>
    <row r="242" spans="1:67" ht="27" customHeight="1" x14ac:dyDescent="0.2">
      <c r="A242" s="63"/>
      <c r="B242" s="30"/>
      <c r="C242" s="30"/>
      <c r="D242" s="30"/>
      <c r="E242" s="30"/>
      <c r="F242" s="30"/>
      <c r="G242" s="30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64"/>
      <c r="S242" s="3"/>
      <c r="T242" s="65"/>
      <c r="U242" s="3"/>
      <c r="V242" s="66"/>
      <c r="W242" s="3"/>
      <c r="X242" s="67"/>
      <c r="Y242" s="3"/>
      <c r="Z242" s="66"/>
      <c r="AA242" s="64"/>
      <c r="AB242" s="3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68"/>
      <c r="AT242" s="68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</row>
    <row r="243" spans="1:67" ht="27" customHeight="1" x14ac:dyDescent="0.2">
      <c r="A243" s="63"/>
      <c r="B243" s="30"/>
      <c r="C243" s="30"/>
      <c r="D243" s="30"/>
      <c r="E243" s="30"/>
      <c r="F243" s="30"/>
      <c r="G243" s="30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64"/>
      <c r="S243" s="3"/>
      <c r="T243" s="65"/>
      <c r="U243" s="3"/>
      <c r="V243" s="66"/>
      <c r="W243" s="3"/>
      <c r="X243" s="67"/>
      <c r="Y243" s="3"/>
      <c r="Z243" s="66"/>
      <c r="AA243" s="64"/>
      <c r="AB243" s="3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68"/>
      <c r="AT243" s="68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</row>
    <row r="244" spans="1:67" ht="27" customHeight="1" x14ac:dyDescent="0.2">
      <c r="A244" s="63"/>
      <c r="B244" s="30"/>
      <c r="C244" s="30"/>
      <c r="D244" s="30"/>
      <c r="E244" s="30"/>
      <c r="F244" s="30"/>
      <c r="G244" s="30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64"/>
      <c r="S244" s="3"/>
      <c r="T244" s="65"/>
      <c r="U244" s="3"/>
      <c r="V244" s="66"/>
      <c r="W244" s="3"/>
      <c r="X244" s="67"/>
      <c r="Y244" s="3"/>
      <c r="Z244" s="66"/>
      <c r="AA244" s="64"/>
      <c r="AB244" s="3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68"/>
      <c r="AT244" s="68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</row>
    <row r="245" spans="1:67" ht="27" customHeight="1" x14ac:dyDescent="0.2">
      <c r="A245" s="63"/>
      <c r="B245" s="30"/>
      <c r="C245" s="30"/>
      <c r="D245" s="30"/>
      <c r="E245" s="30"/>
      <c r="F245" s="30"/>
      <c r="G245" s="30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64"/>
      <c r="S245" s="3"/>
      <c r="T245" s="65"/>
      <c r="U245" s="3"/>
      <c r="V245" s="66"/>
      <c r="W245" s="3"/>
      <c r="X245" s="67"/>
      <c r="Y245" s="3"/>
      <c r="Z245" s="66"/>
      <c r="AA245" s="64"/>
      <c r="AB245" s="3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68"/>
      <c r="AT245" s="68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</row>
    <row r="246" spans="1:67" ht="27" customHeight="1" x14ac:dyDescent="0.2">
      <c r="A246" s="63"/>
      <c r="B246" s="30"/>
      <c r="C246" s="30"/>
      <c r="D246" s="30"/>
      <c r="E246" s="30"/>
      <c r="F246" s="30"/>
      <c r="G246" s="30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64"/>
      <c r="S246" s="3"/>
      <c r="T246" s="65"/>
      <c r="U246" s="3"/>
      <c r="V246" s="66"/>
      <c r="W246" s="3"/>
      <c r="X246" s="67"/>
      <c r="Y246" s="3"/>
      <c r="Z246" s="66"/>
      <c r="AA246" s="64"/>
      <c r="AB246" s="3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68"/>
      <c r="AT246" s="68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</row>
    <row r="247" spans="1:67" ht="27" customHeight="1" x14ac:dyDescent="0.2">
      <c r="A247" s="63"/>
      <c r="B247" s="30"/>
      <c r="C247" s="30"/>
      <c r="D247" s="30"/>
      <c r="E247" s="30"/>
      <c r="F247" s="30"/>
      <c r="G247" s="30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64"/>
      <c r="S247" s="3"/>
      <c r="T247" s="65"/>
      <c r="U247" s="3"/>
      <c r="V247" s="66"/>
      <c r="W247" s="3"/>
      <c r="X247" s="67"/>
      <c r="Y247" s="3"/>
      <c r="Z247" s="66"/>
      <c r="AA247" s="64"/>
      <c r="AB247" s="3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68"/>
      <c r="AT247" s="68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</row>
    <row r="248" spans="1:67" ht="27" customHeight="1" x14ac:dyDescent="0.2">
      <c r="A248" s="63"/>
      <c r="B248" s="30"/>
      <c r="C248" s="30"/>
      <c r="D248" s="30"/>
      <c r="E248" s="30"/>
      <c r="F248" s="30"/>
      <c r="G248" s="30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64"/>
      <c r="S248" s="3"/>
      <c r="T248" s="65"/>
      <c r="U248" s="3"/>
      <c r="V248" s="66"/>
      <c r="W248" s="3"/>
      <c r="X248" s="67"/>
      <c r="Y248" s="3"/>
      <c r="Z248" s="66"/>
      <c r="AA248" s="64"/>
      <c r="AB248" s="3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68"/>
      <c r="AT248" s="68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</row>
    <row r="249" spans="1:67" ht="27" customHeight="1" x14ac:dyDescent="0.2">
      <c r="A249" s="63"/>
      <c r="B249" s="30"/>
      <c r="C249" s="30"/>
      <c r="D249" s="30"/>
      <c r="E249" s="30"/>
      <c r="F249" s="30"/>
      <c r="G249" s="30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64"/>
      <c r="S249" s="3"/>
      <c r="T249" s="65"/>
      <c r="U249" s="3"/>
      <c r="V249" s="66"/>
      <c r="W249" s="3"/>
      <c r="X249" s="67"/>
      <c r="Y249" s="3"/>
      <c r="Z249" s="66"/>
      <c r="AA249" s="64"/>
      <c r="AB249" s="3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68"/>
      <c r="AT249" s="68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</row>
    <row r="250" spans="1:67" ht="27" customHeight="1" x14ac:dyDescent="0.2">
      <c r="A250" s="63"/>
      <c r="B250" s="30"/>
      <c r="C250" s="30"/>
      <c r="D250" s="30"/>
      <c r="E250" s="30"/>
      <c r="F250" s="30"/>
      <c r="G250" s="30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64"/>
      <c r="S250" s="3"/>
      <c r="T250" s="65"/>
      <c r="U250" s="3"/>
      <c r="V250" s="66"/>
      <c r="W250" s="3"/>
      <c r="X250" s="67"/>
      <c r="Y250" s="3"/>
      <c r="Z250" s="66"/>
      <c r="AA250" s="64"/>
      <c r="AB250" s="3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68"/>
      <c r="AT250" s="68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</row>
    <row r="251" spans="1:67" ht="27" customHeight="1" x14ac:dyDescent="0.2">
      <c r="A251" s="63"/>
      <c r="B251" s="30"/>
      <c r="C251" s="30"/>
      <c r="D251" s="30"/>
      <c r="E251" s="30"/>
      <c r="F251" s="30"/>
      <c r="G251" s="30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64"/>
      <c r="S251" s="3"/>
      <c r="T251" s="65"/>
      <c r="U251" s="3"/>
      <c r="V251" s="66"/>
      <c r="W251" s="3"/>
      <c r="X251" s="67"/>
      <c r="Y251" s="3"/>
      <c r="Z251" s="66"/>
      <c r="AA251" s="64"/>
      <c r="AB251" s="3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68"/>
      <c r="AT251" s="68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</row>
    <row r="252" spans="1:67" ht="27" customHeight="1" x14ac:dyDescent="0.2">
      <c r="A252" s="63"/>
      <c r="B252" s="30"/>
      <c r="C252" s="30"/>
      <c r="D252" s="30"/>
      <c r="E252" s="30"/>
      <c r="F252" s="30"/>
      <c r="G252" s="30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64"/>
      <c r="S252" s="3"/>
      <c r="T252" s="65"/>
      <c r="U252" s="3"/>
      <c r="V252" s="66"/>
      <c r="W252" s="3"/>
      <c r="X252" s="67"/>
      <c r="Y252" s="3"/>
      <c r="Z252" s="66"/>
      <c r="AA252" s="64"/>
      <c r="AB252" s="3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68"/>
      <c r="AT252" s="68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</row>
    <row r="253" spans="1:67" ht="27" customHeight="1" x14ac:dyDescent="0.2">
      <c r="A253" s="63"/>
      <c r="B253" s="30"/>
      <c r="C253" s="30"/>
      <c r="D253" s="30"/>
      <c r="E253" s="30"/>
      <c r="F253" s="30"/>
      <c r="G253" s="30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64"/>
      <c r="S253" s="3"/>
      <c r="T253" s="65"/>
      <c r="U253" s="3"/>
      <c r="V253" s="66"/>
      <c r="W253" s="3"/>
      <c r="X253" s="67"/>
      <c r="Y253" s="3"/>
      <c r="Z253" s="66"/>
      <c r="AA253" s="64"/>
      <c r="AB253" s="3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68"/>
      <c r="AT253" s="68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</row>
    <row r="254" spans="1:67" ht="27" customHeight="1" x14ac:dyDescent="0.2">
      <c r="A254" s="63"/>
      <c r="B254" s="30"/>
      <c r="C254" s="30"/>
      <c r="D254" s="30"/>
      <c r="E254" s="30"/>
      <c r="F254" s="30"/>
      <c r="G254" s="30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64"/>
      <c r="S254" s="3"/>
      <c r="T254" s="65"/>
      <c r="U254" s="3"/>
      <c r="V254" s="66"/>
      <c r="W254" s="3"/>
      <c r="X254" s="67"/>
      <c r="Y254" s="3"/>
      <c r="Z254" s="66"/>
      <c r="AA254" s="64"/>
      <c r="AB254" s="3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68"/>
      <c r="AT254" s="68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</row>
    <row r="255" spans="1:67" ht="27" customHeight="1" x14ac:dyDescent="0.2">
      <c r="A255" s="63"/>
      <c r="B255" s="30"/>
      <c r="C255" s="30"/>
      <c r="D255" s="30"/>
      <c r="E255" s="30"/>
      <c r="F255" s="30"/>
      <c r="G255" s="30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64"/>
      <c r="S255" s="3"/>
      <c r="T255" s="65"/>
      <c r="U255" s="3"/>
      <c r="V255" s="66"/>
      <c r="W255" s="3"/>
      <c r="X255" s="67"/>
      <c r="Y255" s="3"/>
      <c r="Z255" s="66"/>
      <c r="AA255" s="64"/>
      <c r="AB255" s="3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68"/>
      <c r="AT255" s="68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</row>
    <row r="256" spans="1:67" ht="27" customHeight="1" x14ac:dyDescent="0.2">
      <c r="A256" s="63"/>
      <c r="B256" s="30"/>
      <c r="C256" s="30"/>
      <c r="D256" s="30"/>
      <c r="E256" s="30"/>
      <c r="F256" s="30"/>
      <c r="G256" s="30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64"/>
      <c r="S256" s="3"/>
      <c r="T256" s="65"/>
      <c r="U256" s="3"/>
      <c r="V256" s="66"/>
      <c r="W256" s="3"/>
      <c r="X256" s="67"/>
      <c r="Y256" s="3"/>
      <c r="Z256" s="66"/>
      <c r="AA256" s="64"/>
      <c r="AB256" s="3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68"/>
      <c r="AT256" s="68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</row>
    <row r="257" spans="1:67" ht="27" customHeight="1" x14ac:dyDescent="0.2">
      <c r="A257" s="63"/>
      <c r="B257" s="30"/>
      <c r="C257" s="30"/>
      <c r="D257" s="30"/>
      <c r="E257" s="30"/>
      <c r="F257" s="30"/>
      <c r="G257" s="30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64"/>
      <c r="S257" s="3"/>
      <c r="T257" s="65"/>
      <c r="U257" s="3"/>
      <c r="V257" s="66"/>
      <c r="W257" s="3"/>
      <c r="X257" s="67"/>
      <c r="Y257" s="3"/>
      <c r="Z257" s="66"/>
      <c r="AA257" s="64"/>
      <c r="AB257" s="3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68"/>
      <c r="AT257" s="68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</row>
    <row r="258" spans="1:67" ht="27" customHeight="1" x14ac:dyDescent="0.2">
      <c r="A258" s="63"/>
      <c r="B258" s="30"/>
      <c r="C258" s="30"/>
      <c r="D258" s="30"/>
      <c r="E258" s="30"/>
      <c r="F258" s="30"/>
      <c r="G258" s="30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64"/>
      <c r="S258" s="3"/>
      <c r="T258" s="65"/>
      <c r="U258" s="3"/>
      <c r="V258" s="66"/>
      <c r="W258" s="3"/>
      <c r="X258" s="67"/>
      <c r="Y258" s="3"/>
      <c r="Z258" s="66"/>
      <c r="AA258" s="64"/>
      <c r="AB258" s="3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68"/>
      <c r="AT258" s="68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</row>
    <row r="259" spans="1:67" ht="27" customHeight="1" x14ac:dyDescent="0.2">
      <c r="A259" s="63"/>
      <c r="B259" s="30"/>
      <c r="C259" s="30"/>
      <c r="D259" s="30"/>
      <c r="E259" s="30"/>
      <c r="F259" s="30"/>
      <c r="G259" s="30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64"/>
      <c r="S259" s="3"/>
      <c r="T259" s="65"/>
      <c r="U259" s="3"/>
      <c r="V259" s="66"/>
      <c r="W259" s="3"/>
      <c r="X259" s="67"/>
      <c r="Y259" s="3"/>
      <c r="Z259" s="66"/>
      <c r="AA259" s="64"/>
      <c r="AB259" s="3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68"/>
      <c r="AT259" s="68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</row>
    <row r="260" spans="1:67" ht="27" customHeight="1" x14ac:dyDescent="0.2">
      <c r="A260" s="63"/>
      <c r="B260" s="30"/>
      <c r="C260" s="30"/>
      <c r="D260" s="30"/>
      <c r="E260" s="30"/>
      <c r="F260" s="30"/>
      <c r="G260" s="30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64"/>
      <c r="S260" s="3"/>
      <c r="T260" s="65"/>
      <c r="U260" s="3"/>
      <c r="V260" s="66"/>
      <c r="W260" s="3"/>
      <c r="X260" s="67"/>
      <c r="Y260" s="3"/>
      <c r="Z260" s="66"/>
      <c r="AA260" s="64"/>
      <c r="AB260" s="3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68"/>
      <c r="AT260" s="68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</row>
    <row r="261" spans="1:67" ht="27" customHeight="1" x14ac:dyDescent="0.2">
      <c r="A261" s="63"/>
      <c r="B261" s="30"/>
      <c r="C261" s="30"/>
      <c r="D261" s="30"/>
      <c r="E261" s="30"/>
      <c r="F261" s="30"/>
      <c r="G261" s="30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64"/>
      <c r="S261" s="3"/>
      <c r="T261" s="65"/>
      <c r="U261" s="3"/>
      <c r="V261" s="66"/>
      <c r="W261" s="3"/>
      <c r="X261" s="67"/>
      <c r="Y261" s="3"/>
      <c r="Z261" s="66"/>
      <c r="AA261" s="64"/>
      <c r="AB261" s="3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68"/>
      <c r="AT261" s="68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</row>
    <row r="262" spans="1:67" ht="27" customHeight="1" x14ac:dyDescent="0.2">
      <c r="A262" s="63"/>
      <c r="B262" s="30"/>
      <c r="C262" s="30"/>
      <c r="D262" s="30"/>
      <c r="E262" s="30"/>
      <c r="F262" s="30"/>
      <c r="G262" s="30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64"/>
      <c r="S262" s="3"/>
      <c r="T262" s="65"/>
      <c r="U262" s="3"/>
      <c r="V262" s="66"/>
      <c r="W262" s="3"/>
      <c r="X262" s="67"/>
      <c r="Y262" s="3"/>
      <c r="Z262" s="66"/>
      <c r="AA262" s="64"/>
      <c r="AB262" s="3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68"/>
      <c r="AT262" s="68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</row>
    <row r="263" spans="1:67" ht="27" customHeight="1" x14ac:dyDescent="0.2">
      <c r="A263" s="63"/>
      <c r="B263" s="30"/>
      <c r="C263" s="30"/>
      <c r="D263" s="30"/>
      <c r="E263" s="30"/>
      <c r="F263" s="30"/>
      <c r="G263" s="30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64"/>
      <c r="S263" s="3"/>
      <c r="T263" s="65"/>
      <c r="U263" s="3"/>
      <c r="V263" s="66"/>
      <c r="W263" s="3"/>
      <c r="X263" s="67"/>
      <c r="Y263" s="3"/>
      <c r="Z263" s="66"/>
      <c r="AA263" s="64"/>
      <c r="AB263" s="3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68"/>
      <c r="AT263" s="68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</row>
    <row r="264" spans="1:67" ht="27" customHeight="1" x14ac:dyDescent="0.2">
      <c r="A264" s="63"/>
      <c r="B264" s="30"/>
      <c r="C264" s="30"/>
      <c r="D264" s="30"/>
      <c r="E264" s="30"/>
      <c r="F264" s="30"/>
      <c r="G264" s="30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64"/>
      <c r="S264" s="3"/>
      <c r="T264" s="65"/>
      <c r="U264" s="3"/>
      <c r="V264" s="66"/>
      <c r="W264" s="3"/>
      <c r="X264" s="67"/>
      <c r="Y264" s="3"/>
      <c r="Z264" s="66"/>
      <c r="AA264" s="64"/>
      <c r="AB264" s="3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68"/>
      <c r="AT264" s="68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</row>
    <row r="265" spans="1:67" ht="27" customHeight="1" x14ac:dyDescent="0.2">
      <c r="A265" s="63"/>
      <c r="B265" s="30"/>
      <c r="C265" s="30"/>
      <c r="D265" s="30"/>
      <c r="E265" s="30"/>
      <c r="F265" s="30"/>
      <c r="G265" s="30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64"/>
      <c r="S265" s="3"/>
      <c r="T265" s="65"/>
      <c r="U265" s="3"/>
      <c r="V265" s="66"/>
      <c r="W265" s="3"/>
      <c r="X265" s="67"/>
      <c r="Y265" s="3"/>
      <c r="Z265" s="66"/>
      <c r="AA265" s="64"/>
      <c r="AB265" s="3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68"/>
      <c r="AT265" s="68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</row>
    <row r="266" spans="1:67" ht="27" customHeight="1" x14ac:dyDescent="0.2">
      <c r="A266" s="63"/>
      <c r="B266" s="30"/>
      <c r="C266" s="30"/>
      <c r="D266" s="30"/>
      <c r="E266" s="30"/>
      <c r="F266" s="30"/>
      <c r="G266" s="30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64"/>
      <c r="S266" s="3"/>
      <c r="T266" s="65"/>
      <c r="U266" s="3"/>
      <c r="V266" s="66"/>
      <c r="W266" s="3"/>
      <c r="X266" s="67"/>
      <c r="Y266" s="3"/>
      <c r="Z266" s="66"/>
      <c r="AA266" s="64"/>
      <c r="AB266" s="3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68"/>
      <c r="AT266" s="68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</row>
    <row r="267" spans="1:67" ht="27" customHeight="1" x14ac:dyDescent="0.2">
      <c r="A267" s="63"/>
      <c r="B267" s="30"/>
      <c r="C267" s="30"/>
      <c r="D267" s="30"/>
      <c r="E267" s="30"/>
      <c r="F267" s="30"/>
      <c r="G267" s="30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64"/>
      <c r="S267" s="3"/>
      <c r="T267" s="65"/>
      <c r="U267" s="3"/>
      <c r="V267" s="66"/>
      <c r="W267" s="3"/>
      <c r="X267" s="67"/>
      <c r="Y267" s="3"/>
      <c r="Z267" s="66"/>
      <c r="AA267" s="64"/>
      <c r="AB267" s="3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68"/>
      <c r="AT267" s="68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</row>
    <row r="268" spans="1:67" ht="27" customHeight="1" x14ac:dyDescent="0.2">
      <c r="A268" s="63"/>
      <c r="B268" s="30"/>
      <c r="C268" s="30"/>
      <c r="D268" s="30"/>
      <c r="E268" s="30"/>
      <c r="F268" s="30"/>
      <c r="G268" s="30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64"/>
      <c r="S268" s="3"/>
      <c r="T268" s="65"/>
      <c r="U268" s="3"/>
      <c r="V268" s="66"/>
      <c r="W268" s="3"/>
      <c r="X268" s="67"/>
      <c r="Y268" s="3"/>
      <c r="Z268" s="66"/>
      <c r="AA268" s="64"/>
      <c r="AB268" s="3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68"/>
      <c r="AT268" s="68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</row>
    <row r="269" spans="1:67" ht="27" customHeight="1" x14ac:dyDescent="0.2">
      <c r="A269" s="63"/>
      <c r="B269" s="30"/>
      <c r="C269" s="30"/>
      <c r="D269" s="30"/>
      <c r="E269" s="30"/>
      <c r="F269" s="30"/>
      <c r="G269" s="30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64"/>
      <c r="S269" s="3"/>
      <c r="T269" s="65"/>
      <c r="U269" s="3"/>
      <c r="V269" s="66"/>
      <c r="W269" s="3"/>
      <c r="X269" s="67"/>
      <c r="Y269" s="3"/>
      <c r="Z269" s="66"/>
      <c r="AA269" s="64"/>
      <c r="AB269" s="3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68"/>
      <c r="AT269" s="68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</row>
    <row r="270" spans="1:67" ht="27" customHeight="1" x14ac:dyDescent="0.2">
      <c r="A270" s="63"/>
      <c r="B270" s="30"/>
      <c r="C270" s="30"/>
      <c r="D270" s="30"/>
      <c r="E270" s="30"/>
      <c r="F270" s="30"/>
      <c r="G270" s="30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64"/>
      <c r="S270" s="3"/>
      <c r="T270" s="65"/>
      <c r="U270" s="3"/>
      <c r="V270" s="66"/>
      <c r="W270" s="3"/>
      <c r="X270" s="67"/>
      <c r="Y270" s="3"/>
      <c r="Z270" s="66"/>
      <c r="AA270" s="64"/>
      <c r="AB270" s="3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68"/>
      <c r="AT270" s="68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</row>
    <row r="271" spans="1:67" ht="27" customHeight="1" x14ac:dyDescent="0.2">
      <c r="A271" s="63"/>
      <c r="B271" s="30"/>
      <c r="C271" s="30"/>
      <c r="D271" s="30"/>
      <c r="E271" s="30"/>
      <c r="F271" s="30"/>
      <c r="G271" s="30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64"/>
      <c r="S271" s="3"/>
      <c r="T271" s="65"/>
      <c r="U271" s="3"/>
      <c r="V271" s="66"/>
      <c r="W271" s="3"/>
      <c r="X271" s="67"/>
      <c r="Y271" s="3"/>
      <c r="Z271" s="66"/>
      <c r="AA271" s="64"/>
      <c r="AB271" s="3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68"/>
      <c r="AT271" s="68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</row>
    <row r="272" spans="1:67" ht="27" customHeight="1" x14ac:dyDescent="0.2">
      <c r="A272" s="63"/>
      <c r="B272" s="30"/>
      <c r="C272" s="30"/>
      <c r="D272" s="30"/>
      <c r="E272" s="30"/>
      <c r="F272" s="30"/>
      <c r="G272" s="30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64"/>
      <c r="S272" s="3"/>
      <c r="T272" s="65"/>
      <c r="U272" s="3"/>
      <c r="V272" s="66"/>
      <c r="W272" s="3"/>
      <c r="X272" s="67"/>
      <c r="Y272" s="3"/>
      <c r="Z272" s="66"/>
      <c r="AA272" s="64"/>
      <c r="AB272" s="3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68"/>
      <c r="AT272" s="68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</row>
    <row r="273" spans="1:67" ht="27" customHeight="1" x14ac:dyDescent="0.2">
      <c r="A273" s="63"/>
      <c r="B273" s="30"/>
      <c r="C273" s="30"/>
      <c r="D273" s="30"/>
      <c r="E273" s="30"/>
      <c r="F273" s="30"/>
      <c r="G273" s="30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64"/>
      <c r="S273" s="3"/>
      <c r="T273" s="65"/>
      <c r="U273" s="3"/>
      <c r="V273" s="66"/>
      <c r="W273" s="3"/>
      <c r="X273" s="67"/>
      <c r="Y273" s="3"/>
      <c r="Z273" s="66"/>
      <c r="AA273" s="64"/>
      <c r="AB273" s="3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68"/>
      <c r="AT273" s="68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</row>
    <row r="274" spans="1:67" ht="27" customHeight="1" x14ac:dyDescent="0.2">
      <c r="A274" s="63"/>
      <c r="B274" s="30"/>
      <c r="C274" s="30"/>
      <c r="D274" s="30"/>
      <c r="E274" s="30"/>
      <c r="F274" s="30"/>
      <c r="G274" s="30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64"/>
      <c r="S274" s="3"/>
      <c r="T274" s="65"/>
      <c r="U274" s="3"/>
      <c r="V274" s="66"/>
      <c r="W274" s="3"/>
      <c r="X274" s="67"/>
      <c r="Y274" s="3"/>
      <c r="Z274" s="66"/>
      <c r="AA274" s="64"/>
      <c r="AB274" s="3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68"/>
      <c r="AT274" s="68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</row>
    <row r="275" spans="1:67" ht="27" customHeight="1" x14ac:dyDescent="0.2">
      <c r="A275" s="63"/>
      <c r="B275" s="30"/>
      <c r="C275" s="30"/>
      <c r="D275" s="30"/>
      <c r="E275" s="30"/>
      <c r="F275" s="30"/>
      <c r="G275" s="30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64"/>
      <c r="S275" s="3"/>
      <c r="T275" s="65"/>
      <c r="U275" s="3"/>
      <c r="V275" s="66"/>
      <c r="W275" s="3"/>
      <c r="X275" s="67"/>
      <c r="Y275" s="3"/>
      <c r="Z275" s="66"/>
      <c r="AA275" s="64"/>
      <c r="AB275" s="3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68"/>
      <c r="AT275" s="68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</row>
    <row r="276" spans="1:67" ht="27" customHeight="1" x14ac:dyDescent="0.2">
      <c r="A276" s="63"/>
      <c r="B276" s="30"/>
      <c r="C276" s="30"/>
      <c r="D276" s="30"/>
      <c r="E276" s="30"/>
      <c r="F276" s="30"/>
      <c r="G276" s="30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64"/>
      <c r="S276" s="3"/>
      <c r="T276" s="65"/>
      <c r="U276" s="3"/>
      <c r="V276" s="66"/>
      <c r="W276" s="3"/>
      <c r="X276" s="67"/>
      <c r="Y276" s="3"/>
      <c r="Z276" s="66"/>
      <c r="AA276" s="64"/>
      <c r="AB276" s="3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68"/>
      <c r="AT276" s="68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</row>
    <row r="277" spans="1:67" ht="27" customHeight="1" x14ac:dyDescent="0.2">
      <c r="A277" s="63"/>
      <c r="B277" s="30"/>
      <c r="C277" s="30"/>
      <c r="D277" s="30"/>
      <c r="E277" s="30"/>
      <c r="F277" s="30"/>
      <c r="G277" s="30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64"/>
      <c r="S277" s="3"/>
      <c r="T277" s="65"/>
      <c r="U277" s="3"/>
      <c r="V277" s="66"/>
      <c r="W277" s="3"/>
      <c r="X277" s="67"/>
      <c r="Y277" s="3"/>
      <c r="Z277" s="66"/>
      <c r="AA277" s="64"/>
      <c r="AB277" s="3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68"/>
      <c r="AT277" s="68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</row>
    <row r="278" spans="1:67" ht="27" customHeight="1" x14ac:dyDescent="0.2">
      <c r="A278" s="63"/>
      <c r="B278" s="30"/>
      <c r="C278" s="30"/>
      <c r="D278" s="30"/>
      <c r="E278" s="30"/>
      <c r="F278" s="30"/>
      <c r="G278" s="30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64"/>
      <c r="S278" s="3"/>
      <c r="T278" s="65"/>
      <c r="U278" s="3"/>
      <c r="V278" s="66"/>
      <c r="W278" s="3"/>
      <c r="X278" s="67"/>
      <c r="Y278" s="3"/>
      <c r="Z278" s="66"/>
      <c r="AA278" s="64"/>
      <c r="AB278" s="3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68"/>
      <c r="AT278" s="68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</row>
    <row r="279" spans="1:67" ht="27" customHeight="1" x14ac:dyDescent="0.2">
      <c r="A279" s="63"/>
      <c r="B279" s="30"/>
      <c r="C279" s="30"/>
      <c r="D279" s="30"/>
      <c r="E279" s="30"/>
      <c r="F279" s="30"/>
      <c r="G279" s="30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64"/>
      <c r="S279" s="3"/>
      <c r="T279" s="65"/>
      <c r="U279" s="3"/>
      <c r="V279" s="66"/>
      <c r="W279" s="3"/>
      <c r="X279" s="67"/>
      <c r="Y279" s="3"/>
      <c r="Z279" s="66"/>
      <c r="AA279" s="64"/>
      <c r="AB279" s="3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68"/>
      <c r="AT279" s="68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</row>
    <row r="280" spans="1:67" ht="27" customHeight="1" x14ac:dyDescent="0.2">
      <c r="A280" s="63"/>
      <c r="B280" s="30"/>
      <c r="C280" s="30"/>
      <c r="D280" s="30"/>
      <c r="E280" s="30"/>
      <c r="F280" s="30"/>
      <c r="G280" s="30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64"/>
      <c r="S280" s="3"/>
      <c r="T280" s="65"/>
      <c r="U280" s="3"/>
      <c r="V280" s="66"/>
      <c r="W280" s="3"/>
      <c r="X280" s="67"/>
      <c r="Y280" s="3"/>
      <c r="Z280" s="66"/>
      <c r="AA280" s="64"/>
      <c r="AB280" s="3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68"/>
      <c r="AT280" s="68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  <c r="BN280" s="30"/>
      <c r="BO280" s="30"/>
    </row>
    <row r="281" spans="1:67" ht="27" customHeight="1" x14ac:dyDescent="0.2">
      <c r="A281" s="63"/>
      <c r="B281" s="30"/>
      <c r="C281" s="30"/>
      <c r="D281" s="30"/>
      <c r="E281" s="30"/>
      <c r="F281" s="30"/>
      <c r="G281" s="30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64"/>
      <c r="S281" s="3"/>
      <c r="T281" s="65"/>
      <c r="U281" s="3"/>
      <c r="V281" s="66"/>
      <c r="W281" s="3"/>
      <c r="X281" s="67"/>
      <c r="Y281" s="3"/>
      <c r="Z281" s="66"/>
      <c r="AA281" s="64"/>
      <c r="AB281" s="3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68"/>
      <c r="AT281" s="68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  <c r="BK281" s="30"/>
      <c r="BL281" s="30"/>
      <c r="BM281" s="30"/>
      <c r="BN281" s="30"/>
      <c r="BO281" s="30"/>
    </row>
    <row r="282" spans="1:67" ht="27" customHeight="1" x14ac:dyDescent="0.2">
      <c r="A282" s="63"/>
      <c r="B282" s="30"/>
      <c r="C282" s="30"/>
      <c r="D282" s="30"/>
      <c r="E282" s="30"/>
      <c r="F282" s="30"/>
      <c r="G282" s="30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64"/>
      <c r="S282" s="3"/>
      <c r="T282" s="65"/>
      <c r="U282" s="3"/>
      <c r="V282" s="66"/>
      <c r="W282" s="3"/>
      <c r="X282" s="67"/>
      <c r="Y282" s="3"/>
      <c r="Z282" s="66"/>
      <c r="AA282" s="64"/>
      <c r="AB282" s="3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68"/>
      <c r="AT282" s="68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  <c r="BK282" s="30"/>
      <c r="BL282" s="30"/>
      <c r="BM282" s="30"/>
      <c r="BN282" s="30"/>
      <c r="BO282" s="30"/>
    </row>
    <row r="283" spans="1:67" ht="27" customHeight="1" x14ac:dyDescent="0.2">
      <c r="A283" s="63"/>
      <c r="B283" s="30"/>
      <c r="C283" s="30"/>
      <c r="D283" s="30"/>
      <c r="E283" s="30"/>
      <c r="F283" s="30"/>
      <c r="G283" s="30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64"/>
      <c r="S283" s="3"/>
      <c r="T283" s="65"/>
      <c r="U283" s="3"/>
      <c r="V283" s="66"/>
      <c r="W283" s="3"/>
      <c r="X283" s="67"/>
      <c r="Y283" s="3"/>
      <c r="Z283" s="66"/>
      <c r="AA283" s="64"/>
      <c r="AB283" s="3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68"/>
      <c r="AT283" s="68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  <c r="BK283" s="30"/>
      <c r="BL283" s="30"/>
      <c r="BM283" s="30"/>
      <c r="BN283" s="30"/>
      <c r="BO283" s="30"/>
    </row>
    <row r="284" spans="1:67" ht="27" customHeight="1" x14ac:dyDescent="0.2">
      <c r="A284" s="63"/>
      <c r="B284" s="30"/>
      <c r="C284" s="30"/>
      <c r="D284" s="30"/>
      <c r="E284" s="30"/>
      <c r="F284" s="30"/>
      <c r="G284" s="30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64"/>
      <c r="S284" s="3"/>
      <c r="T284" s="65"/>
      <c r="U284" s="3"/>
      <c r="V284" s="66"/>
      <c r="W284" s="3"/>
      <c r="X284" s="67"/>
      <c r="Y284" s="3"/>
      <c r="Z284" s="66"/>
      <c r="AA284" s="64"/>
      <c r="AB284" s="3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68"/>
      <c r="AT284" s="68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</row>
    <row r="285" spans="1:67" ht="27" customHeight="1" x14ac:dyDescent="0.2">
      <c r="A285" s="63"/>
      <c r="B285" s="30"/>
      <c r="C285" s="30"/>
      <c r="D285" s="30"/>
      <c r="E285" s="30"/>
      <c r="F285" s="30"/>
      <c r="G285" s="30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64"/>
      <c r="S285" s="3"/>
      <c r="T285" s="65"/>
      <c r="U285" s="3"/>
      <c r="V285" s="66"/>
      <c r="W285" s="3"/>
      <c r="X285" s="67"/>
      <c r="Y285" s="3"/>
      <c r="Z285" s="66"/>
      <c r="AA285" s="64"/>
      <c r="AB285" s="3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68"/>
      <c r="AT285" s="68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  <c r="BK285" s="30"/>
      <c r="BL285" s="30"/>
      <c r="BM285" s="30"/>
      <c r="BN285" s="30"/>
      <c r="BO285" s="30"/>
    </row>
    <row r="286" spans="1:67" ht="27" customHeight="1" x14ac:dyDescent="0.2">
      <c r="A286" s="63"/>
      <c r="B286" s="30"/>
      <c r="C286" s="30"/>
      <c r="D286" s="30"/>
      <c r="E286" s="30"/>
      <c r="F286" s="30"/>
      <c r="G286" s="30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64"/>
      <c r="S286" s="3"/>
      <c r="T286" s="65"/>
      <c r="U286" s="3"/>
      <c r="V286" s="66"/>
      <c r="W286" s="3"/>
      <c r="X286" s="67"/>
      <c r="Y286" s="3"/>
      <c r="Z286" s="66"/>
      <c r="AA286" s="64"/>
      <c r="AB286" s="3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68"/>
      <c r="AT286" s="68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  <c r="BN286" s="30"/>
      <c r="BO286" s="30"/>
    </row>
    <row r="287" spans="1:67" ht="27" customHeight="1" x14ac:dyDescent="0.2">
      <c r="A287" s="63"/>
      <c r="B287" s="30"/>
      <c r="C287" s="30"/>
      <c r="D287" s="30"/>
      <c r="E287" s="30"/>
      <c r="F287" s="30"/>
      <c r="G287" s="30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64"/>
      <c r="S287" s="3"/>
      <c r="T287" s="65"/>
      <c r="U287" s="3"/>
      <c r="V287" s="66"/>
      <c r="W287" s="3"/>
      <c r="X287" s="67"/>
      <c r="Y287" s="3"/>
      <c r="Z287" s="66"/>
      <c r="AA287" s="64"/>
      <c r="AB287" s="3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68"/>
      <c r="AT287" s="68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  <c r="BN287" s="30"/>
      <c r="BO287" s="30"/>
    </row>
    <row r="288" spans="1:67" ht="27" customHeight="1" x14ac:dyDescent="0.2">
      <c r="A288" s="63"/>
      <c r="B288" s="30"/>
      <c r="C288" s="30"/>
      <c r="D288" s="30"/>
      <c r="E288" s="30"/>
      <c r="F288" s="30"/>
      <c r="G288" s="30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64"/>
      <c r="S288" s="3"/>
      <c r="T288" s="65"/>
      <c r="U288" s="3"/>
      <c r="V288" s="66"/>
      <c r="W288" s="3"/>
      <c r="X288" s="67"/>
      <c r="Y288" s="3"/>
      <c r="Z288" s="66"/>
      <c r="AA288" s="64"/>
      <c r="AB288" s="3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68"/>
      <c r="AT288" s="68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</row>
    <row r="289" spans="1:67" ht="27" customHeight="1" x14ac:dyDescent="0.2">
      <c r="A289" s="63"/>
      <c r="B289" s="30"/>
      <c r="C289" s="30"/>
      <c r="D289" s="30"/>
      <c r="E289" s="30"/>
      <c r="F289" s="30"/>
      <c r="G289" s="30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64"/>
      <c r="S289" s="3"/>
      <c r="T289" s="65"/>
      <c r="U289" s="3"/>
      <c r="V289" s="66"/>
      <c r="W289" s="3"/>
      <c r="X289" s="67"/>
      <c r="Y289" s="3"/>
      <c r="Z289" s="66"/>
      <c r="AA289" s="64"/>
      <c r="AB289" s="3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68"/>
      <c r="AT289" s="68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</row>
    <row r="290" spans="1:67" ht="27" customHeight="1" x14ac:dyDescent="0.2">
      <c r="A290" s="63"/>
      <c r="B290" s="30"/>
      <c r="C290" s="30"/>
      <c r="D290" s="30"/>
      <c r="E290" s="30"/>
      <c r="F290" s="30"/>
      <c r="G290" s="30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64"/>
      <c r="S290" s="3"/>
      <c r="T290" s="65"/>
      <c r="U290" s="3"/>
      <c r="V290" s="66"/>
      <c r="W290" s="3"/>
      <c r="X290" s="67"/>
      <c r="Y290" s="3"/>
      <c r="Z290" s="66"/>
      <c r="AA290" s="64"/>
      <c r="AB290" s="3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68"/>
      <c r="AT290" s="68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</row>
    <row r="291" spans="1:67" ht="27" customHeight="1" x14ac:dyDescent="0.2">
      <c r="A291" s="63"/>
      <c r="B291" s="30"/>
      <c r="C291" s="30"/>
      <c r="D291" s="30"/>
      <c r="E291" s="30"/>
      <c r="F291" s="30"/>
      <c r="G291" s="30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64"/>
      <c r="S291" s="3"/>
      <c r="T291" s="65"/>
      <c r="U291" s="3"/>
      <c r="V291" s="66"/>
      <c r="W291" s="3"/>
      <c r="X291" s="67"/>
      <c r="Y291" s="3"/>
      <c r="Z291" s="66"/>
      <c r="AA291" s="64"/>
      <c r="AB291" s="3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68"/>
      <c r="AT291" s="68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  <c r="BN291" s="30"/>
      <c r="BO291" s="30"/>
    </row>
    <row r="292" spans="1:67" ht="27" customHeight="1" x14ac:dyDescent="0.2">
      <c r="A292" s="63"/>
      <c r="B292" s="30"/>
      <c r="C292" s="30"/>
      <c r="D292" s="30"/>
      <c r="E292" s="30"/>
      <c r="F292" s="30"/>
      <c r="G292" s="30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64"/>
      <c r="S292" s="3"/>
      <c r="T292" s="65"/>
      <c r="U292" s="3"/>
      <c r="V292" s="66"/>
      <c r="W292" s="3"/>
      <c r="X292" s="67"/>
      <c r="Y292" s="3"/>
      <c r="Z292" s="66"/>
      <c r="AA292" s="64"/>
      <c r="AB292" s="3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68"/>
      <c r="AT292" s="68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</row>
    <row r="293" spans="1:67" ht="27" customHeight="1" x14ac:dyDescent="0.2">
      <c r="A293" s="63"/>
      <c r="B293" s="30"/>
      <c r="C293" s="30"/>
      <c r="D293" s="30"/>
      <c r="E293" s="30"/>
      <c r="F293" s="30"/>
      <c r="G293" s="30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64"/>
      <c r="S293" s="3"/>
      <c r="T293" s="65"/>
      <c r="U293" s="3"/>
      <c r="V293" s="66"/>
      <c r="W293" s="3"/>
      <c r="X293" s="67"/>
      <c r="Y293" s="3"/>
      <c r="Z293" s="66"/>
      <c r="AA293" s="64"/>
      <c r="AB293" s="3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68"/>
      <c r="AT293" s="68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</row>
    <row r="294" spans="1:67" ht="27" customHeight="1" x14ac:dyDescent="0.2">
      <c r="A294" s="63"/>
      <c r="B294" s="30"/>
      <c r="C294" s="30"/>
      <c r="D294" s="30"/>
      <c r="E294" s="30"/>
      <c r="F294" s="30"/>
      <c r="G294" s="30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64"/>
      <c r="S294" s="3"/>
      <c r="T294" s="65"/>
      <c r="U294" s="3"/>
      <c r="V294" s="66"/>
      <c r="W294" s="3"/>
      <c r="X294" s="67"/>
      <c r="Y294" s="3"/>
      <c r="Z294" s="66"/>
      <c r="AA294" s="64"/>
      <c r="AB294" s="3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68"/>
      <c r="AT294" s="68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</row>
    <row r="295" spans="1:67" ht="27" customHeight="1" x14ac:dyDescent="0.2">
      <c r="A295" s="63"/>
      <c r="B295" s="30"/>
      <c r="C295" s="30"/>
      <c r="D295" s="30"/>
      <c r="E295" s="30"/>
      <c r="F295" s="30"/>
      <c r="G295" s="30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64"/>
      <c r="S295" s="3"/>
      <c r="T295" s="65"/>
      <c r="U295" s="3"/>
      <c r="V295" s="66"/>
      <c r="W295" s="3"/>
      <c r="X295" s="67"/>
      <c r="Y295" s="3"/>
      <c r="Z295" s="66"/>
      <c r="AA295" s="64"/>
      <c r="AB295" s="3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68"/>
      <c r="AT295" s="68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  <c r="BN295" s="30"/>
      <c r="BO295" s="30"/>
    </row>
    <row r="296" spans="1:67" ht="27" customHeight="1" x14ac:dyDescent="0.2">
      <c r="A296" s="63"/>
      <c r="B296" s="30"/>
      <c r="C296" s="30"/>
      <c r="D296" s="30"/>
      <c r="E296" s="30"/>
      <c r="F296" s="30"/>
      <c r="G296" s="30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64"/>
      <c r="S296" s="3"/>
      <c r="T296" s="65"/>
      <c r="U296" s="3"/>
      <c r="V296" s="66"/>
      <c r="W296" s="3"/>
      <c r="X296" s="67"/>
      <c r="Y296" s="3"/>
      <c r="Z296" s="66"/>
      <c r="AA296" s="64"/>
      <c r="AB296" s="3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68"/>
      <c r="AT296" s="68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</row>
    <row r="297" spans="1:67" ht="27" customHeight="1" x14ac:dyDescent="0.2">
      <c r="A297" s="63"/>
      <c r="B297" s="30"/>
      <c r="C297" s="30"/>
      <c r="D297" s="30"/>
      <c r="E297" s="30"/>
      <c r="F297" s="30"/>
      <c r="G297" s="30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64"/>
      <c r="S297" s="3"/>
      <c r="T297" s="65"/>
      <c r="U297" s="3"/>
      <c r="V297" s="66"/>
      <c r="W297" s="3"/>
      <c r="X297" s="67"/>
      <c r="Y297" s="3"/>
      <c r="Z297" s="66"/>
      <c r="AA297" s="64"/>
      <c r="AB297" s="3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68"/>
      <c r="AT297" s="68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  <c r="BN297" s="30"/>
      <c r="BO297" s="30"/>
    </row>
    <row r="298" spans="1:67" ht="27" customHeight="1" x14ac:dyDescent="0.2">
      <c r="A298" s="63"/>
      <c r="B298" s="30"/>
      <c r="C298" s="30"/>
      <c r="D298" s="30"/>
      <c r="E298" s="30"/>
      <c r="F298" s="30"/>
      <c r="G298" s="30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64"/>
      <c r="S298" s="3"/>
      <c r="T298" s="65"/>
      <c r="U298" s="3"/>
      <c r="V298" s="66"/>
      <c r="W298" s="3"/>
      <c r="X298" s="67"/>
      <c r="Y298" s="3"/>
      <c r="Z298" s="66"/>
      <c r="AA298" s="64"/>
      <c r="AB298" s="3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68"/>
      <c r="AT298" s="68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  <c r="BN298" s="30"/>
      <c r="BO298" s="30"/>
    </row>
    <row r="299" spans="1:67" ht="27" customHeight="1" x14ac:dyDescent="0.2">
      <c r="A299" s="63"/>
      <c r="B299" s="30"/>
      <c r="C299" s="30"/>
      <c r="D299" s="30"/>
      <c r="E299" s="30"/>
      <c r="F299" s="30"/>
      <c r="G299" s="30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64"/>
      <c r="S299" s="3"/>
      <c r="T299" s="65"/>
      <c r="U299" s="3"/>
      <c r="V299" s="66"/>
      <c r="W299" s="3"/>
      <c r="X299" s="67"/>
      <c r="Y299" s="3"/>
      <c r="Z299" s="66"/>
      <c r="AA299" s="64"/>
      <c r="AB299" s="3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68"/>
      <c r="AT299" s="68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  <c r="BN299" s="30"/>
      <c r="BO299" s="30"/>
    </row>
    <row r="300" spans="1:67" ht="27" customHeight="1" x14ac:dyDescent="0.2">
      <c r="A300" s="63"/>
      <c r="B300" s="30"/>
      <c r="C300" s="30"/>
      <c r="D300" s="30"/>
      <c r="E300" s="30"/>
      <c r="F300" s="30"/>
      <c r="G300" s="30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64"/>
      <c r="S300" s="3"/>
      <c r="T300" s="65"/>
      <c r="U300" s="3"/>
      <c r="V300" s="66"/>
      <c r="W300" s="3"/>
      <c r="X300" s="67"/>
      <c r="Y300" s="3"/>
      <c r="Z300" s="66"/>
      <c r="AA300" s="64"/>
      <c r="AB300" s="3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68"/>
      <c r="AT300" s="68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  <c r="BN300" s="30"/>
      <c r="BO300" s="30"/>
    </row>
    <row r="301" spans="1:67" ht="27" customHeight="1" x14ac:dyDescent="0.2">
      <c r="A301" s="63"/>
      <c r="B301" s="30"/>
      <c r="C301" s="30"/>
      <c r="D301" s="30"/>
      <c r="E301" s="30"/>
      <c r="F301" s="30"/>
      <c r="G301" s="30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64"/>
      <c r="S301" s="3"/>
      <c r="T301" s="65"/>
      <c r="U301" s="3"/>
      <c r="V301" s="66"/>
      <c r="W301" s="3"/>
      <c r="X301" s="67"/>
      <c r="Y301" s="3"/>
      <c r="Z301" s="66"/>
      <c r="AA301" s="64"/>
      <c r="AB301" s="3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68"/>
      <c r="AT301" s="68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  <c r="BN301" s="30"/>
      <c r="BO301" s="30"/>
    </row>
    <row r="302" spans="1:67" ht="27" customHeight="1" x14ac:dyDescent="0.2">
      <c r="A302" s="63"/>
      <c r="B302" s="30"/>
      <c r="C302" s="30"/>
      <c r="D302" s="30"/>
      <c r="E302" s="30"/>
      <c r="F302" s="30"/>
      <c r="G302" s="30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64"/>
      <c r="S302" s="3"/>
      <c r="T302" s="65"/>
      <c r="U302" s="3"/>
      <c r="V302" s="66"/>
      <c r="W302" s="3"/>
      <c r="X302" s="67"/>
      <c r="Y302" s="3"/>
      <c r="Z302" s="66"/>
      <c r="AA302" s="64"/>
      <c r="AB302" s="3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68"/>
      <c r="AT302" s="68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  <c r="BN302" s="30"/>
      <c r="BO302" s="30"/>
    </row>
    <row r="303" spans="1:67" ht="27" customHeight="1" x14ac:dyDescent="0.2">
      <c r="A303" s="63"/>
      <c r="B303" s="30"/>
      <c r="C303" s="30"/>
      <c r="D303" s="30"/>
      <c r="E303" s="30"/>
      <c r="F303" s="30"/>
      <c r="G303" s="30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64"/>
      <c r="S303" s="3"/>
      <c r="T303" s="65"/>
      <c r="U303" s="3"/>
      <c r="V303" s="66"/>
      <c r="W303" s="3"/>
      <c r="X303" s="67"/>
      <c r="Y303" s="3"/>
      <c r="Z303" s="66"/>
      <c r="AA303" s="64"/>
      <c r="AB303" s="3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68"/>
      <c r="AT303" s="68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  <c r="BN303" s="30"/>
      <c r="BO303" s="30"/>
    </row>
    <row r="304" spans="1:67" ht="27" customHeight="1" x14ac:dyDescent="0.2">
      <c r="A304" s="63"/>
      <c r="B304" s="30"/>
      <c r="C304" s="30"/>
      <c r="D304" s="30"/>
      <c r="E304" s="30"/>
      <c r="F304" s="30"/>
      <c r="G304" s="30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64"/>
      <c r="S304" s="3"/>
      <c r="T304" s="65"/>
      <c r="U304" s="3"/>
      <c r="V304" s="66"/>
      <c r="W304" s="3"/>
      <c r="X304" s="67"/>
      <c r="Y304" s="3"/>
      <c r="Z304" s="66"/>
      <c r="AA304" s="64"/>
      <c r="AB304" s="3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68"/>
      <c r="AT304" s="68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</row>
    <row r="305" spans="1:67" ht="27" customHeight="1" x14ac:dyDescent="0.2">
      <c r="A305" s="63"/>
      <c r="B305" s="30"/>
      <c r="C305" s="30"/>
      <c r="D305" s="30"/>
      <c r="E305" s="30"/>
      <c r="F305" s="30"/>
      <c r="G305" s="30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64"/>
      <c r="S305" s="3"/>
      <c r="T305" s="65"/>
      <c r="U305" s="3"/>
      <c r="V305" s="66"/>
      <c r="W305" s="3"/>
      <c r="X305" s="67"/>
      <c r="Y305" s="3"/>
      <c r="Z305" s="66"/>
      <c r="AA305" s="64"/>
      <c r="AB305" s="3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68"/>
      <c r="AT305" s="68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  <c r="BN305" s="30"/>
      <c r="BO305" s="30"/>
    </row>
    <row r="306" spans="1:67" ht="27" customHeight="1" x14ac:dyDescent="0.2">
      <c r="A306" s="63"/>
      <c r="B306" s="30"/>
      <c r="C306" s="30"/>
      <c r="D306" s="30"/>
      <c r="E306" s="30"/>
      <c r="F306" s="30"/>
      <c r="G306" s="30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64"/>
      <c r="S306" s="3"/>
      <c r="T306" s="65"/>
      <c r="U306" s="3"/>
      <c r="V306" s="66"/>
      <c r="W306" s="3"/>
      <c r="X306" s="67"/>
      <c r="Y306" s="3"/>
      <c r="Z306" s="66"/>
      <c r="AA306" s="64"/>
      <c r="AB306" s="3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68"/>
      <c r="AT306" s="68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  <c r="BN306" s="30"/>
      <c r="BO306" s="30"/>
    </row>
    <row r="307" spans="1:67" ht="27" customHeight="1" x14ac:dyDescent="0.2">
      <c r="A307" s="63"/>
      <c r="B307" s="30"/>
      <c r="C307" s="30"/>
      <c r="D307" s="30"/>
      <c r="E307" s="30"/>
      <c r="F307" s="30"/>
      <c r="G307" s="30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64"/>
      <c r="S307" s="3"/>
      <c r="T307" s="65"/>
      <c r="U307" s="3"/>
      <c r="V307" s="66"/>
      <c r="W307" s="3"/>
      <c r="X307" s="67"/>
      <c r="Y307" s="3"/>
      <c r="Z307" s="66"/>
      <c r="AA307" s="64"/>
      <c r="AB307" s="3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68"/>
      <c r="AT307" s="68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  <c r="BN307" s="30"/>
      <c r="BO307" s="30"/>
    </row>
    <row r="308" spans="1:67" ht="27" customHeight="1" x14ac:dyDescent="0.2">
      <c r="A308" s="63"/>
      <c r="B308" s="30"/>
      <c r="C308" s="30"/>
      <c r="D308" s="30"/>
      <c r="E308" s="30"/>
      <c r="F308" s="30"/>
      <c r="G308" s="30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64"/>
      <c r="S308" s="3"/>
      <c r="T308" s="65"/>
      <c r="U308" s="3"/>
      <c r="V308" s="66"/>
      <c r="W308" s="3"/>
      <c r="X308" s="67"/>
      <c r="Y308" s="3"/>
      <c r="Z308" s="66"/>
      <c r="AA308" s="64"/>
      <c r="AB308" s="3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68"/>
      <c r="AT308" s="68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  <c r="BN308" s="30"/>
      <c r="BO308" s="30"/>
    </row>
    <row r="309" spans="1:67" ht="27" customHeight="1" x14ac:dyDescent="0.2">
      <c r="A309" s="63"/>
      <c r="B309" s="30"/>
      <c r="C309" s="30"/>
      <c r="D309" s="30"/>
      <c r="E309" s="30"/>
      <c r="F309" s="30"/>
      <c r="G309" s="30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64"/>
      <c r="S309" s="3"/>
      <c r="T309" s="65"/>
      <c r="U309" s="3"/>
      <c r="V309" s="66"/>
      <c r="W309" s="3"/>
      <c r="X309" s="67"/>
      <c r="Y309" s="3"/>
      <c r="Z309" s="66"/>
      <c r="AA309" s="64"/>
      <c r="AB309" s="3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68"/>
      <c r="AT309" s="68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</row>
    <row r="310" spans="1:67" ht="27" customHeight="1" x14ac:dyDescent="0.2">
      <c r="A310" s="63"/>
      <c r="B310" s="30"/>
      <c r="C310" s="30"/>
      <c r="D310" s="30"/>
      <c r="E310" s="30"/>
      <c r="F310" s="30"/>
      <c r="G310" s="30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64"/>
      <c r="S310" s="3"/>
      <c r="T310" s="65"/>
      <c r="U310" s="3"/>
      <c r="V310" s="66"/>
      <c r="W310" s="3"/>
      <c r="X310" s="67"/>
      <c r="Y310" s="3"/>
      <c r="Z310" s="66"/>
      <c r="AA310" s="64"/>
      <c r="AB310" s="3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68"/>
      <c r="AT310" s="68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</row>
    <row r="311" spans="1:67" ht="27" customHeight="1" x14ac:dyDescent="0.2">
      <c r="A311" s="63"/>
      <c r="B311" s="30"/>
      <c r="C311" s="30"/>
      <c r="D311" s="30"/>
      <c r="E311" s="30"/>
      <c r="F311" s="30"/>
      <c r="G311" s="30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64"/>
      <c r="S311" s="3"/>
      <c r="T311" s="65"/>
      <c r="U311" s="3"/>
      <c r="V311" s="66"/>
      <c r="W311" s="3"/>
      <c r="X311" s="67"/>
      <c r="Y311" s="3"/>
      <c r="Z311" s="66"/>
      <c r="AA311" s="64"/>
      <c r="AB311" s="3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68"/>
      <c r="AT311" s="68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  <c r="BM311" s="30"/>
      <c r="BN311" s="30"/>
      <c r="BO311" s="30"/>
    </row>
    <row r="312" spans="1:67" ht="27" customHeight="1" x14ac:dyDescent="0.2">
      <c r="A312" s="63"/>
      <c r="B312" s="30"/>
      <c r="C312" s="30"/>
      <c r="D312" s="30"/>
      <c r="E312" s="30"/>
      <c r="F312" s="30"/>
      <c r="G312" s="30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64"/>
      <c r="S312" s="3"/>
      <c r="T312" s="65"/>
      <c r="U312" s="3"/>
      <c r="V312" s="66"/>
      <c r="W312" s="3"/>
      <c r="X312" s="67"/>
      <c r="Y312" s="3"/>
      <c r="Z312" s="66"/>
      <c r="AA312" s="64"/>
      <c r="AB312" s="3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68"/>
      <c r="AT312" s="68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  <c r="BN312" s="30"/>
      <c r="BO312" s="30"/>
    </row>
    <row r="313" spans="1:67" ht="27" customHeight="1" x14ac:dyDescent="0.2">
      <c r="A313" s="63"/>
      <c r="B313" s="30"/>
      <c r="C313" s="30"/>
      <c r="D313" s="30"/>
      <c r="E313" s="30"/>
      <c r="F313" s="30"/>
      <c r="G313" s="30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64"/>
      <c r="S313" s="3"/>
      <c r="T313" s="65"/>
      <c r="U313" s="3"/>
      <c r="V313" s="66"/>
      <c r="W313" s="3"/>
      <c r="X313" s="67"/>
      <c r="Y313" s="3"/>
      <c r="Z313" s="66"/>
      <c r="AA313" s="64"/>
      <c r="AB313" s="3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68"/>
      <c r="AT313" s="68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  <c r="BN313" s="30"/>
      <c r="BO313" s="30"/>
    </row>
    <row r="314" spans="1:67" ht="27" customHeight="1" x14ac:dyDescent="0.2">
      <c r="A314" s="63"/>
      <c r="B314" s="30"/>
      <c r="C314" s="30"/>
      <c r="D314" s="30"/>
      <c r="E314" s="30"/>
      <c r="F314" s="30"/>
      <c r="G314" s="30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64"/>
      <c r="S314" s="3"/>
      <c r="T314" s="65"/>
      <c r="U314" s="3"/>
      <c r="V314" s="66"/>
      <c r="W314" s="3"/>
      <c r="X314" s="67"/>
      <c r="Y314" s="3"/>
      <c r="Z314" s="66"/>
      <c r="AA314" s="64"/>
      <c r="AB314" s="3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68"/>
      <c r="AT314" s="68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</row>
    <row r="315" spans="1:67" ht="27" customHeight="1" x14ac:dyDescent="0.2">
      <c r="A315" s="63"/>
      <c r="B315" s="30"/>
      <c r="C315" s="30"/>
      <c r="D315" s="30"/>
      <c r="E315" s="30"/>
      <c r="F315" s="30"/>
      <c r="G315" s="30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64"/>
      <c r="S315" s="3"/>
      <c r="T315" s="65"/>
      <c r="U315" s="3"/>
      <c r="V315" s="66"/>
      <c r="W315" s="3"/>
      <c r="X315" s="67"/>
      <c r="Y315" s="3"/>
      <c r="Z315" s="66"/>
      <c r="AA315" s="64"/>
      <c r="AB315" s="3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68"/>
      <c r="AT315" s="68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  <c r="BN315" s="30"/>
      <c r="BO315" s="30"/>
    </row>
    <row r="316" spans="1:67" ht="27" customHeight="1" x14ac:dyDescent="0.2">
      <c r="A316" s="63"/>
      <c r="B316" s="30"/>
      <c r="C316" s="30"/>
      <c r="D316" s="30"/>
      <c r="E316" s="30"/>
      <c r="F316" s="30"/>
      <c r="G316" s="30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64"/>
      <c r="S316" s="3"/>
      <c r="T316" s="65"/>
      <c r="U316" s="3"/>
      <c r="V316" s="66"/>
      <c r="W316" s="3"/>
      <c r="X316" s="67"/>
      <c r="Y316" s="3"/>
      <c r="Z316" s="66"/>
      <c r="AA316" s="64"/>
      <c r="AB316" s="3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68"/>
      <c r="AT316" s="68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  <c r="BN316" s="30"/>
      <c r="BO316" s="30"/>
    </row>
    <row r="317" spans="1:67" ht="27" customHeight="1" x14ac:dyDescent="0.2">
      <c r="A317" s="63"/>
      <c r="B317" s="30"/>
      <c r="C317" s="30"/>
      <c r="D317" s="30"/>
      <c r="E317" s="30"/>
      <c r="F317" s="30"/>
      <c r="G317" s="30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64"/>
      <c r="S317" s="3"/>
      <c r="T317" s="65"/>
      <c r="U317" s="3"/>
      <c r="V317" s="66"/>
      <c r="W317" s="3"/>
      <c r="X317" s="67"/>
      <c r="Y317" s="3"/>
      <c r="Z317" s="66"/>
      <c r="AA317" s="64"/>
      <c r="AB317" s="3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68"/>
      <c r="AT317" s="68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  <c r="BN317" s="30"/>
      <c r="BO317" s="30"/>
    </row>
    <row r="318" spans="1:67" ht="27" customHeight="1" x14ac:dyDescent="0.2">
      <c r="A318" s="63"/>
      <c r="B318" s="30"/>
      <c r="C318" s="30"/>
      <c r="D318" s="30"/>
      <c r="E318" s="30"/>
      <c r="F318" s="30"/>
      <c r="G318" s="30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64"/>
      <c r="S318" s="3"/>
      <c r="T318" s="65"/>
      <c r="U318" s="3"/>
      <c r="V318" s="66"/>
      <c r="W318" s="3"/>
      <c r="X318" s="67"/>
      <c r="Y318" s="3"/>
      <c r="Z318" s="66"/>
      <c r="AA318" s="64"/>
      <c r="AB318" s="3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68"/>
      <c r="AT318" s="68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  <c r="BN318" s="30"/>
      <c r="BO318" s="30"/>
    </row>
    <row r="319" spans="1:67" ht="27" customHeight="1" x14ac:dyDescent="0.2">
      <c r="A319" s="63"/>
      <c r="B319" s="30"/>
      <c r="C319" s="30"/>
      <c r="D319" s="30"/>
      <c r="E319" s="30"/>
      <c r="F319" s="30"/>
      <c r="G319" s="30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64"/>
      <c r="S319" s="3"/>
      <c r="T319" s="65"/>
      <c r="U319" s="3"/>
      <c r="V319" s="66"/>
      <c r="W319" s="3"/>
      <c r="X319" s="67"/>
      <c r="Y319" s="3"/>
      <c r="Z319" s="66"/>
      <c r="AA319" s="64"/>
      <c r="AB319" s="3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68"/>
      <c r="AT319" s="68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</row>
    <row r="320" spans="1:67" ht="27" customHeight="1" x14ac:dyDescent="0.2">
      <c r="A320" s="63"/>
      <c r="B320" s="30"/>
      <c r="C320" s="30"/>
      <c r="D320" s="30"/>
      <c r="E320" s="30"/>
      <c r="F320" s="30"/>
      <c r="G320" s="30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64"/>
      <c r="S320" s="3"/>
      <c r="T320" s="65"/>
      <c r="U320" s="3"/>
      <c r="V320" s="66"/>
      <c r="W320" s="3"/>
      <c r="X320" s="67"/>
      <c r="Y320" s="3"/>
      <c r="Z320" s="66"/>
      <c r="AA320" s="64"/>
      <c r="AB320" s="3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68"/>
      <c r="AT320" s="68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/>
      <c r="BN320" s="30"/>
      <c r="BO320" s="30"/>
    </row>
    <row r="321" spans="1:67" ht="27" customHeight="1" x14ac:dyDescent="0.2">
      <c r="A321" s="63"/>
      <c r="B321" s="30"/>
      <c r="C321" s="30"/>
      <c r="D321" s="30"/>
      <c r="E321" s="30"/>
      <c r="F321" s="30"/>
      <c r="G321" s="30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64"/>
      <c r="S321" s="3"/>
      <c r="T321" s="65"/>
      <c r="U321" s="3"/>
      <c r="V321" s="66"/>
      <c r="W321" s="3"/>
      <c r="X321" s="67"/>
      <c r="Y321" s="3"/>
      <c r="Z321" s="66"/>
      <c r="AA321" s="64"/>
      <c r="AB321" s="3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68"/>
      <c r="AT321" s="68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  <c r="BM321" s="30"/>
      <c r="BN321" s="30"/>
      <c r="BO321" s="30"/>
    </row>
    <row r="322" spans="1:67" ht="27" customHeight="1" x14ac:dyDescent="0.2">
      <c r="A322" s="63"/>
      <c r="B322" s="30"/>
      <c r="C322" s="30"/>
      <c r="D322" s="30"/>
      <c r="E322" s="30"/>
      <c r="F322" s="30"/>
      <c r="G322" s="30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64"/>
      <c r="S322" s="3"/>
      <c r="T322" s="65"/>
      <c r="U322" s="3"/>
      <c r="V322" s="66"/>
      <c r="W322" s="3"/>
      <c r="X322" s="67"/>
      <c r="Y322" s="3"/>
      <c r="Z322" s="66"/>
      <c r="AA322" s="64"/>
      <c r="AB322" s="3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68"/>
      <c r="AT322" s="68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  <c r="BM322" s="30"/>
      <c r="BN322" s="30"/>
      <c r="BO322" s="30"/>
    </row>
    <row r="323" spans="1:67" ht="27" customHeight="1" x14ac:dyDescent="0.2">
      <c r="A323" s="63"/>
      <c r="B323" s="30"/>
      <c r="C323" s="30"/>
      <c r="D323" s="30"/>
      <c r="E323" s="30"/>
      <c r="F323" s="30"/>
      <c r="G323" s="30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64"/>
      <c r="S323" s="3"/>
      <c r="T323" s="65"/>
      <c r="U323" s="3"/>
      <c r="V323" s="66"/>
      <c r="W323" s="3"/>
      <c r="X323" s="67"/>
      <c r="Y323" s="3"/>
      <c r="Z323" s="66"/>
      <c r="AA323" s="64"/>
      <c r="AB323" s="3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68"/>
      <c r="AT323" s="68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  <c r="BN323" s="30"/>
      <c r="BO323" s="30"/>
    </row>
    <row r="324" spans="1:67" ht="27" customHeight="1" x14ac:dyDescent="0.2">
      <c r="A324" s="63"/>
      <c r="B324" s="30"/>
      <c r="C324" s="30"/>
      <c r="D324" s="30"/>
      <c r="E324" s="30"/>
      <c r="F324" s="30"/>
      <c r="G324" s="30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64"/>
      <c r="S324" s="3"/>
      <c r="T324" s="65"/>
      <c r="U324" s="3"/>
      <c r="V324" s="66"/>
      <c r="W324" s="3"/>
      <c r="X324" s="67"/>
      <c r="Y324" s="3"/>
      <c r="Z324" s="66"/>
      <c r="AA324" s="64"/>
      <c r="AB324" s="3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68"/>
      <c r="AT324" s="68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  <c r="BN324" s="30"/>
      <c r="BO324" s="30"/>
    </row>
    <row r="325" spans="1:67" ht="27" customHeight="1" x14ac:dyDescent="0.2">
      <c r="A325" s="63"/>
      <c r="B325" s="30"/>
      <c r="C325" s="30"/>
      <c r="D325" s="30"/>
      <c r="E325" s="30"/>
      <c r="F325" s="30"/>
      <c r="G325" s="30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64"/>
      <c r="S325" s="3"/>
      <c r="T325" s="65"/>
      <c r="U325" s="3"/>
      <c r="V325" s="66"/>
      <c r="W325" s="3"/>
      <c r="X325" s="67"/>
      <c r="Y325" s="3"/>
      <c r="Z325" s="66"/>
      <c r="AA325" s="64"/>
      <c r="AB325" s="3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68"/>
      <c r="AT325" s="68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  <c r="BM325" s="30"/>
      <c r="BN325" s="30"/>
      <c r="BO325" s="30"/>
    </row>
    <row r="326" spans="1:67" ht="27" customHeight="1" x14ac:dyDescent="0.2">
      <c r="A326" s="63"/>
      <c r="B326" s="30"/>
      <c r="C326" s="30"/>
      <c r="D326" s="30"/>
      <c r="E326" s="30"/>
      <c r="F326" s="30"/>
      <c r="G326" s="30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64"/>
      <c r="S326" s="3"/>
      <c r="T326" s="65"/>
      <c r="U326" s="3"/>
      <c r="V326" s="66"/>
      <c r="W326" s="3"/>
      <c r="X326" s="67"/>
      <c r="Y326" s="3"/>
      <c r="Z326" s="66"/>
      <c r="AA326" s="64"/>
      <c r="AB326" s="3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68"/>
      <c r="AT326" s="68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  <c r="BM326" s="30"/>
      <c r="BN326" s="30"/>
      <c r="BO326" s="30"/>
    </row>
    <row r="327" spans="1:67" ht="27" customHeight="1" x14ac:dyDescent="0.2">
      <c r="A327" s="63"/>
      <c r="B327" s="30"/>
      <c r="C327" s="30"/>
      <c r="D327" s="30"/>
      <c r="E327" s="30"/>
      <c r="F327" s="30"/>
      <c r="G327" s="30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64"/>
      <c r="S327" s="3"/>
      <c r="T327" s="65"/>
      <c r="U327" s="3"/>
      <c r="V327" s="66"/>
      <c r="W327" s="3"/>
      <c r="X327" s="67"/>
      <c r="Y327" s="3"/>
      <c r="Z327" s="66"/>
      <c r="AA327" s="64"/>
      <c r="AB327" s="3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68"/>
      <c r="AT327" s="68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</row>
    <row r="328" spans="1:67" ht="27" customHeight="1" x14ac:dyDescent="0.2">
      <c r="A328" s="63"/>
      <c r="B328" s="30"/>
      <c r="C328" s="30"/>
      <c r="D328" s="30"/>
      <c r="E328" s="30"/>
      <c r="F328" s="30"/>
      <c r="G328" s="30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64"/>
      <c r="S328" s="3"/>
      <c r="T328" s="65"/>
      <c r="U328" s="3"/>
      <c r="V328" s="66"/>
      <c r="W328" s="3"/>
      <c r="X328" s="67"/>
      <c r="Y328" s="3"/>
      <c r="Z328" s="66"/>
      <c r="AA328" s="64"/>
      <c r="AB328" s="3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68"/>
      <c r="AT328" s="68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  <c r="BN328" s="30"/>
      <c r="BO328" s="30"/>
    </row>
    <row r="329" spans="1:67" ht="27" customHeight="1" x14ac:dyDescent="0.2">
      <c r="A329" s="63"/>
      <c r="B329" s="30"/>
      <c r="C329" s="30"/>
      <c r="D329" s="30"/>
      <c r="E329" s="30"/>
      <c r="F329" s="30"/>
      <c r="G329" s="30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64"/>
      <c r="S329" s="3"/>
      <c r="T329" s="65"/>
      <c r="U329" s="3"/>
      <c r="V329" s="66"/>
      <c r="W329" s="3"/>
      <c r="X329" s="67"/>
      <c r="Y329" s="3"/>
      <c r="Z329" s="66"/>
      <c r="AA329" s="64"/>
      <c r="AB329" s="3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68"/>
      <c r="AT329" s="68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</row>
    <row r="330" spans="1:67" ht="27" customHeight="1" x14ac:dyDescent="0.2">
      <c r="A330" s="63"/>
      <c r="B330" s="30"/>
      <c r="C330" s="30"/>
      <c r="D330" s="30"/>
      <c r="E330" s="30"/>
      <c r="F330" s="30"/>
      <c r="G330" s="30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64"/>
      <c r="S330" s="3"/>
      <c r="T330" s="65"/>
      <c r="U330" s="3"/>
      <c r="V330" s="66"/>
      <c r="W330" s="3"/>
      <c r="X330" s="67"/>
      <c r="Y330" s="3"/>
      <c r="Z330" s="66"/>
      <c r="AA330" s="64"/>
      <c r="AB330" s="3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68"/>
      <c r="AT330" s="68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  <c r="BN330" s="30"/>
      <c r="BO330" s="30"/>
    </row>
    <row r="331" spans="1:67" ht="27" customHeight="1" x14ac:dyDescent="0.2">
      <c r="A331" s="63"/>
      <c r="B331" s="30"/>
      <c r="C331" s="30"/>
      <c r="D331" s="30"/>
      <c r="E331" s="30"/>
      <c r="F331" s="30"/>
      <c r="G331" s="30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64"/>
      <c r="S331" s="3"/>
      <c r="T331" s="65"/>
      <c r="U331" s="3"/>
      <c r="V331" s="66"/>
      <c r="W331" s="3"/>
      <c r="X331" s="67"/>
      <c r="Y331" s="3"/>
      <c r="Z331" s="66"/>
      <c r="AA331" s="64"/>
      <c r="AB331" s="3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68"/>
      <c r="AT331" s="68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</row>
    <row r="332" spans="1:67" ht="27" customHeight="1" x14ac:dyDescent="0.2">
      <c r="A332" s="63"/>
      <c r="B332" s="30"/>
      <c r="C332" s="30"/>
      <c r="D332" s="30"/>
      <c r="E332" s="30"/>
      <c r="F332" s="30"/>
      <c r="G332" s="30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64"/>
      <c r="S332" s="3"/>
      <c r="T332" s="65"/>
      <c r="U332" s="3"/>
      <c r="V332" s="66"/>
      <c r="W332" s="3"/>
      <c r="X332" s="67"/>
      <c r="Y332" s="3"/>
      <c r="Z332" s="66"/>
      <c r="AA332" s="64"/>
      <c r="AB332" s="3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68"/>
      <c r="AT332" s="68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</row>
    <row r="333" spans="1:67" ht="27" customHeight="1" x14ac:dyDescent="0.2">
      <c r="A333" s="63"/>
      <c r="B333" s="30"/>
      <c r="C333" s="30"/>
      <c r="D333" s="30"/>
      <c r="E333" s="30"/>
      <c r="F333" s="30"/>
      <c r="G333" s="30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64"/>
      <c r="S333" s="3"/>
      <c r="T333" s="65"/>
      <c r="U333" s="3"/>
      <c r="V333" s="66"/>
      <c r="W333" s="3"/>
      <c r="X333" s="67"/>
      <c r="Y333" s="3"/>
      <c r="Z333" s="66"/>
      <c r="AA333" s="64"/>
      <c r="AB333" s="3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68"/>
      <c r="AT333" s="68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  <c r="BN333" s="30"/>
      <c r="BO333" s="30"/>
    </row>
    <row r="334" spans="1:67" ht="27" customHeight="1" x14ac:dyDescent="0.2">
      <c r="A334" s="63"/>
      <c r="B334" s="30"/>
      <c r="C334" s="30"/>
      <c r="D334" s="30"/>
      <c r="E334" s="30"/>
      <c r="F334" s="30"/>
      <c r="G334" s="30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64"/>
      <c r="S334" s="3"/>
      <c r="T334" s="65"/>
      <c r="U334" s="3"/>
      <c r="V334" s="66"/>
      <c r="W334" s="3"/>
      <c r="X334" s="67"/>
      <c r="Y334" s="3"/>
      <c r="Z334" s="66"/>
      <c r="AA334" s="64"/>
      <c r="AB334" s="3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68"/>
      <c r="AT334" s="68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</row>
    <row r="335" spans="1:67" ht="27" customHeight="1" x14ac:dyDescent="0.2">
      <c r="A335" s="63"/>
      <c r="B335" s="30"/>
      <c r="C335" s="30"/>
      <c r="D335" s="30"/>
      <c r="E335" s="30"/>
      <c r="F335" s="30"/>
      <c r="G335" s="30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64"/>
      <c r="S335" s="3"/>
      <c r="T335" s="65"/>
      <c r="U335" s="3"/>
      <c r="V335" s="66"/>
      <c r="W335" s="3"/>
      <c r="X335" s="67"/>
      <c r="Y335" s="3"/>
      <c r="Z335" s="66"/>
      <c r="AA335" s="64"/>
      <c r="AB335" s="3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68"/>
      <c r="AT335" s="68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  <c r="BN335" s="30"/>
      <c r="BO335" s="30"/>
    </row>
    <row r="336" spans="1:67" ht="27" customHeight="1" x14ac:dyDescent="0.2">
      <c r="A336" s="63"/>
      <c r="B336" s="30"/>
      <c r="C336" s="30"/>
      <c r="D336" s="30"/>
      <c r="E336" s="30"/>
      <c r="F336" s="30"/>
      <c r="G336" s="30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64"/>
      <c r="S336" s="3"/>
      <c r="T336" s="65"/>
      <c r="U336" s="3"/>
      <c r="V336" s="66"/>
      <c r="W336" s="3"/>
      <c r="X336" s="67"/>
      <c r="Y336" s="3"/>
      <c r="Z336" s="66"/>
      <c r="AA336" s="64"/>
      <c r="AB336" s="3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68"/>
      <c r="AT336" s="68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  <c r="BN336" s="30"/>
      <c r="BO336" s="30"/>
    </row>
    <row r="337" spans="1:67" ht="27" customHeight="1" x14ac:dyDescent="0.2">
      <c r="A337" s="63"/>
      <c r="B337" s="30"/>
      <c r="C337" s="30"/>
      <c r="D337" s="30"/>
      <c r="E337" s="30"/>
      <c r="F337" s="30"/>
      <c r="G337" s="30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64"/>
      <c r="S337" s="3"/>
      <c r="T337" s="65"/>
      <c r="U337" s="3"/>
      <c r="V337" s="66"/>
      <c r="W337" s="3"/>
      <c r="X337" s="67"/>
      <c r="Y337" s="3"/>
      <c r="Z337" s="66"/>
      <c r="AA337" s="64"/>
      <c r="AB337" s="3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68"/>
      <c r="AT337" s="68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  <c r="BN337" s="30"/>
      <c r="BO337" s="30"/>
    </row>
    <row r="338" spans="1:67" ht="27" customHeight="1" x14ac:dyDescent="0.2">
      <c r="A338" s="63"/>
      <c r="B338" s="30"/>
      <c r="C338" s="30"/>
      <c r="D338" s="30"/>
      <c r="E338" s="30"/>
      <c r="F338" s="30"/>
      <c r="G338" s="30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64"/>
      <c r="S338" s="3"/>
      <c r="T338" s="65"/>
      <c r="U338" s="3"/>
      <c r="V338" s="66"/>
      <c r="W338" s="3"/>
      <c r="X338" s="67"/>
      <c r="Y338" s="3"/>
      <c r="Z338" s="66"/>
      <c r="AA338" s="64"/>
      <c r="AB338" s="3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68"/>
      <c r="AT338" s="68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  <c r="BN338" s="30"/>
      <c r="BO338" s="30"/>
    </row>
    <row r="339" spans="1:67" ht="27" customHeight="1" x14ac:dyDescent="0.2">
      <c r="A339" s="63"/>
      <c r="B339" s="30"/>
      <c r="C339" s="30"/>
      <c r="D339" s="30"/>
      <c r="E339" s="30"/>
      <c r="F339" s="30"/>
      <c r="G339" s="30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64"/>
      <c r="S339" s="3"/>
      <c r="T339" s="65"/>
      <c r="U339" s="3"/>
      <c r="V339" s="66"/>
      <c r="W339" s="3"/>
      <c r="X339" s="67"/>
      <c r="Y339" s="3"/>
      <c r="Z339" s="66"/>
      <c r="AA339" s="64"/>
      <c r="AB339" s="3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68"/>
      <c r="AT339" s="68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</row>
    <row r="340" spans="1:67" ht="27" customHeight="1" x14ac:dyDescent="0.2">
      <c r="A340" s="63"/>
      <c r="B340" s="30"/>
      <c r="C340" s="30"/>
      <c r="D340" s="30"/>
      <c r="E340" s="30"/>
      <c r="F340" s="30"/>
      <c r="G340" s="30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64"/>
      <c r="S340" s="3"/>
      <c r="T340" s="65"/>
      <c r="U340" s="3"/>
      <c r="V340" s="66"/>
      <c r="W340" s="3"/>
      <c r="X340" s="67"/>
      <c r="Y340" s="3"/>
      <c r="Z340" s="66"/>
      <c r="AA340" s="64"/>
      <c r="AB340" s="3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68"/>
      <c r="AT340" s="68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  <c r="BN340" s="30"/>
      <c r="BO340" s="30"/>
    </row>
    <row r="341" spans="1:67" ht="27" customHeight="1" x14ac:dyDescent="0.2">
      <c r="A341" s="63"/>
      <c r="B341" s="30"/>
      <c r="C341" s="30"/>
      <c r="D341" s="30"/>
      <c r="E341" s="30"/>
      <c r="F341" s="30"/>
      <c r="G341" s="30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64"/>
      <c r="S341" s="3"/>
      <c r="T341" s="65"/>
      <c r="U341" s="3"/>
      <c r="V341" s="66"/>
      <c r="W341" s="3"/>
      <c r="X341" s="67"/>
      <c r="Y341" s="3"/>
      <c r="Z341" s="66"/>
      <c r="AA341" s="64"/>
      <c r="AB341" s="3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68"/>
      <c r="AT341" s="68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  <c r="BN341" s="30"/>
      <c r="BO341" s="30"/>
    </row>
    <row r="342" spans="1:67" ht="27" customHeight="1" x14ac:dyDescent="0.2">
      <c r="A342" s="63"/>
      <c r="B342" s="30"/>
      <c r="C342" s="30"/>
      <c r="D342" s="30"/>
      <c r="E342" s="30"/>
      <c r="F342" s="30"/>
      <c r="G342" s="30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64"/>
      <c r="S342" s="3"/>
      <c r="T342" s="65"/>
      <c r="U342" s="3"/>
      <c r="V342" s="66"/>
      <c r="W342" s="3"/>
      <c r="X342" s="67"/>
      <c r="Y342" s="3"/>
      <c r="Z342" s="66"/>
      <c r="AA342" s="64"/>
      <c r="AB342" s="3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68"/>
      <c r="AT342" s="68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  <c r="BM342" s="30"/>
      <c r="BN342" s="30"/>
      <c r="BO342" s="30"/>
    </row>
    <row r="343" spans="1:67" ht="27" customHeight="1" x14ac:dyDescent="0.2">
      <c r="A343" s="63"/>
      <c r="B343" s="30"/>
      <c r="C343" s="30"/>
      <c r="D343" s="30"/>
      <c r="E343" s="30"/>
      <c r="F343" s="30"/>
      <c r="G343" s="30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64"/>
      <c r="S343" s="3"/>
      <c r="T343" s="65"/>
      <c r="U343" s="3"/>
      <c r="V343" s="66"/>
      <c r="W343" s="3"/>
      <c r="X343" s="67"/>
      <c r="Y343" s="3"/>
      <c r="Z343" s="66"/>
      <c r="AA343" s="64"/>
      <c r="AB343" s="3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68"/>
      <c r="AT343" s="68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  <c r="BM343" s="30"/>
      <c r="BN343" s="30"/>
      <c r="BO343" s="30"/>
    </row>
    <row r="344" spans="1:67" ht="27" customHeight="1" x14ac:dyDescent="0.2">
      <c r="A344" s="63"/>
      <c r="B344" s="30"/>
      <c r="C344" s="30"/>
      <c r="D344" s="30"/>
      <c r="E344" s="30"/>
      <c r="F344" s="30"/>
      <c r="G344" s="30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64"/>
      <c r="S344" s="3"/>
      <c r="T344" s="65"/>
      <c r="U344" s="3"/>
      <c r="V344" s="66"/>
      <c r="W344" s="3"/>
      <c r="X344" s="67"/>
      <c r="Y344" s="3"/>
      <c r="Z344" s="66"/>
      <c r="AA344" s="64"/>
      <c r="AB344" s="3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68"/>
      <c r="AT344" s="68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  <c r="BM344" s="30"/>
      <c r="BN344" s="30"/>
      <c r="BO344" s="30"/>
    </row>
    <row r="345" spans="1:67" ht="27" customHeight="1" x14ac:dyDescent="0.2">
      <c r="A345" s="63"/>
      <c r="B345" s="30"/>
      <c r="C345" s="30"/>
      <c r="D345" s="30"/>
      <c r="E345" s="30"/>
      <c r="F345" s="30"/>
      <c r="G345" s="30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64"/>
      <c r="S345" s="3"/>
      <c r="T345" s="65"/>
      <c r="U345" s="3"/>
      <c r="V345" s="66"/>
      <c r="W345" s="3"/>
      <c r="X345" s="67"/>
      <c r="Y345" s="3"/>
      <c r="Z345" s="66"/>
      <c r="AA345" s="64"/>
      <c r="AB345" s="3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68"/>
      <c r="AT345" s="68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  <c r="BM345" s="30"/>
      <c r="BN345" s="30"/>
      <c r="BO345" s="30"/>
    </row>
    <row r="346" spans="1:67" ht="27" customHeight="1" x14ac:dyDescent="0.2">
      <c r="A346" s="63"/>
      <c r="B346" s="30"/>
      <c r="C346" s="30"/>
      <c r="D346" s="30"/>
      <c r="E346" s="30"/>
      <c r="F346" s="30"/>
      <c r="G346" s="30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64"/>
      <c r="S346" s="3"/>
      <c r="T346" s="65"/>
      <c r="U346" s="3"/>
      <c r="V346" s="66"/>
      <c r="W346" s="3"/>
      <c r="X346" s="67"/>
      <c r="Y346" s="3"/>
      <c r="Z346" s="66"/>
      <c r="AA346" s="64"/>
      <c r="AB346" s="3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68"/>
      <c r="AT346" s="68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  <c r="BN346" s="30"/>
      <c r="BO346" s="30"/>
    </row>
    <row r="347" spans="1:67" ht="27" customHeight="1" x14ac:dyDescent="0.2">
      <c r="A347" s="63"/>
      <c r="B347" s="30"/>
      <c r="C347" s="30"/>
      <c r="D347" s="30"/>
      <c r="E347" s="30"/>
      <c r="F347" s="30"/>
      <c r="G347" s="30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64"/>
      <c r="S347" s="3"/>
      <c r="T347" s="65"/>
      <c r="U347" s="3"/>
      <c r="V347" s="66"/>
      <c r="W347" s="3"/>
      <c r="X347" s="67"/>
      <c r="Y347" s="3"/>
      <c r="Z347" s="66"/>
      <c r="AA347" s="64"/>
      <c r="AB347" s="3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68"/>
      <c r="AT347" s="68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  <c r="BN347" s="30"/>
      <c r="BO347" s="30"/>
    </row>
    <row r="348" spans="1:67" ht="27" customHeight="1" x14ac:dyDescent="0.2">
      <c r="A348" s="63"/>
      <c r="B348" s="30"/>
      <c r="C348" s="30"/>
      <c r="D348" s="30"/>
      <c r="E348" s="30"/>
      <c r="F348" s="30"/>
      <c r="G348" s="30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64"/>
      <c r="S348" s="3"/>
      <c r="T348" s="65"/>
      <c r="U348" s="3"/>
      <c r="V348" s="66"/>
      <c r="W348" s="3"/>
      <c r="X348" s="67"/>
      <c r="Y348" s="3"/>
      <c r="Z348" s="66"/>
      <c r="AA348" s="64"/>
      <c r="AB348" s="3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68"/>
      <c r="AT348" s="68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  <c r="BJ348" s="30"/>
      <c r="BK348" s="30"/>
      <c r="BL348" s="30"/>
      <c r="BM348" s="30"/>
      <c r="BN348" s="30"/>
      <c r="BO348" s="30"/>
    </row>
    <row r="349" spans="1:67" ht="27" customHeight="1" x14ac:dyDescent="0.2">
      <c r="A349" s="63"/>
      <c r="B349" s="30"/>
      <c r="C349" s="30"/>
      <c r="D349" s="30"/>
      <c r="E349" s="30"/>
      <c r="F349" s="30"/>
      <c r="G349" s="30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64"/>
      <c r="S349" s="3"/>
      <c r="T349" s="65"/>
      <c r="U349" s="3"/>
      <c r="V349" s="66"/>
      <c r="W349" s="3"/>
      <c r="X349" s="67"/>
      <c r="Y349" s="3"/>
      <c r="Z349" s="66"/>
      <c r="AA349" s="64"/>
      <c r="AB349" s="3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68"/>
      <c r="AT349" s="68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  <c r="BN349" s="30"/>
      <c r="BO349" s="30"/>
    </row>
    <row r="350" spans="1:67" ht="27" customHeight="1" x14ac:dyDescent="0.2">
      <c r="A350" s="63"/>
      <c r="B350" s="30"/>
      <c r="C350" s="30"/>
      <c r="D350" s="30"/>
      <c r="E350" s="30"/>
      <c r="F350" s="30"/>
      <c r="G350" s="30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64"/>
      <c r="S350" s="3"/>
      <c r="T350" s="65"/>
      <c r="U350" s="3"/>
      <c r="V350" s="66"/>
      <c r="W350" s="3"/>
      <c r="X350" s="67"/>
      <c r="Y350" s="3"/>
      <c r="Z350" s="66"/>
      <c r="AA350" s="64"/>
      <c r="AB350" s="3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68"/>
      <c r="AT350" s="68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  <c r="BN350" s="30"/>
      <c r="BO350" s="30"/>
    </row>
    <row r="351" spans="1:67" ht="27" customHeight="1" x14ac:dyDescent="0.2">
      <c r="A351" s="63"/>
      <c r="B351" s="30"/>
      <c r="C351" s="30"/>
      <c r="D351" s="30"/>
      <c r="E351" s="30"/>
      <c r="F351" s="30"/>
      <c r="G351" s="30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64"/>
      <c r="S351" s="3"/>
      <c r="T351" s="65"/>
      <c r="U351" s="3"/>
      <c r="V351" s="66"/>
      <c r="W351" s="3"/>
      <c r="X351" s="67"/>
      <c r="Y351" s="3"/>
      <c r="Z351" s="66"/>
      <c r="AA351" s="64"/>
      <c r="AB351" s="3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68"/>
      <c r="AT351" s="68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  <c r="BJ351" s="30"/>
      <c r="BK351" s="30"/>
      <c r="BL351" s="30"/>
      <c r="BM351" s="30"/>
      <c r="BN351" s="30"/>
      <c r="BO351" s="30"/>
    </row>
    <row r="352" spans="1:67" ht="27" customHeight="1" x14ac:dyDescent="0.2">
      <c r="A352" s="63"/>
      <c r="B352" s="30"/>
      <c r="C352" s="30"/>
      <c r="D352" s="30"/>
      <c r="E352" s="30"/>
      <c r="F352" s="30"/>
      <c r="G352" s="30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64"/>
      <c r="S352" s="3"/>
      <c r="T352" s="65"/>
      <c r="U352" s="3"/>
      <c r="V352" s="66"/>
      <c r="W352" s="3"/>
      <c r="X352" s="67"/>
      <c r="Y352" s="3"/>
      <c r="Z352" s="66"/>
      <c r="AA352" s="64"/>
      <c r="AB352" s="3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68"/>
      <c r="AT352" s="68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  <c r="BJ352" s="30"/>
      <c r="BK352" s="30"/>
      <c r="BL352" s="30"/>
      <c r="BM352" s="30"/>
      <c r="BN352" s="30"/>
      <c r="BO352" s="30"/>
    </row>
    <row r="353" spans="1:67" ht="27" customHeight="1" x14ac:dyDescent="0.2">
      <c r="A353" s="63"/>
      <c r="B353" s="30"/>
      <c r="C353" s="30"/>
      <c r="D353" s="30"/>
      <c r="E353" s="30"/>
      <c r="F353" s="30"/>
      <c r="G353" s="30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64"/>
      <c r="S353" s="3"/>
      <c r="T353" s="65"/>
      <c r="U353" s="3"/>
      <c r="V353" s="66"/>
      <c r="W353" s="3"/>
      <c r="X353" s="67"/>
      <c r="Y353" s="3"/>
      <c r="Z353" s="66"/>
      <c r="AA353" s="64"/>
      <c r="AB353" s="3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68"/>
      <c r="AT353" s="68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  <c r="BN353" s="30"/>
      <c r="BO353" s="30"/>
    </row>
    <row r="354" spans="1:67" ht="27" customHeight="1" x14ac:dyDescent="0.2">
      <c r="A354" s="63"/>
      <c r="B354" s="30"/>
      <c r="C354" s="30"/>
      <c r="D354" s="30"/>
      <c r="E354" s="30"/>
      <c r="F354" s="30"/>
      <c r="G354" s="30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64"/>
      <c r="S354" s="3"/>
      <c r="T354" s="65"/>
      <c r="U354" s="3"/>
      <c r="V354" s="66"/>
      <c r="W354" s="3"/>
      <c r="X354" s="67"/>
      <c r="Y354" s="3"/>
      <c r="Z354" s="66"/>
      <c r="AA354" s="64"/>
      <c r="AB354" s="3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68"/>
      <c r="AT354" s="68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  <c r="BN354" s="30"/>
      <c r="BO354" s="30"/>
    </row>
    <row r="355" spans="1:67" ht="27" customHeight="1" x14ac:dyDescent="0.2">
      <c r="A355" s="63"/>
      <c r="B355" s="30"/>
      <c r="C355" s="30"/>
      <c r="D355" s="30"/>
      <c r="E355" s="30"/>
      <c r="F355" s="30"/>
      <c r="G355" s="30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64"/>
      <c r="S355" s="3"/>
      <c r="T355" s="65"/>
      <c r="U355" s="3"/>
      <c r="V355" s="66"/>
      <c r="W355" s="3"/>
      <c r="X355" s="67"/>
      <c r="Y355" s="3"/>
      <c r="Z355" s="66"/>
      <c r="AA355" s="64"/>
      <c r="AB355" s="3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68"/>
      <c r="AT355" s="68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  <c r="BJ355" s="30"/>
      <c r="BK355" s="30"/>
      <c r="BL355" s="30"/>
      <c r="BM355" s="30"/>
      <c r="BN355" s="30"/>
      <c r="BO355" s="30"/>
    </row>
    <row r="356" spans="1:67" ht="27" customHeight="1" x14ac:dyDescent="0.2">
      <c r="A356" s="63"/>
      <c r="B356" s="30"/>
      <c r="C356" s="30"/>
      <c r="D356" s="30"/>
      <c r="E356" s="30"/>
      <c r="F356" s="30"/>
      <c r="G356" s="30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64"/>
      <c r="S356" s="3"/>
      <c r="T356" s="65"/>
      <c r="U356" s="3"/>
      <c r="V356" s="66"/>
      <c r="W356" s="3"/>
      <c r="X356" s="67"/>
      <c r="Y356" s="3"/>
      <c r="Z356" s="66"/>
      <c r="AA356" s="64"/>
      <c r="AB356" s="3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68"/>
      <c r="AT356" s="68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  <c r="BJ356" s="30"/>
      <c r="BK356" s="30"/>
      <c r="BL356" s="30"/>
      <c r="BM356" s="30"/>
      <c r="BN356" s="30"/>
      <c r="BO356" s="30"/>
    </row>
    <row r="357" spans="1:67" ht="27" customHeight="1" x14ac:dyDescent="0.2">
      <c r="A357" s="63"/>
      <c r="B357" s="30"/>
      <c r="C357" s="30"/>
      <c r="D357" s="30"/>
      <c r="E357" s="30"/>
      <c r="F357" s="30"/>
      <c r="G357" s="30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64"/>
      <c r="S357" s="3"/>
      <c r="T357" s="65"/>
      <c r="U357" s="3"/>
      <c r="V357" s="66"/>
      <c r="W357" s="3"/>
      <c r="X357" s="67"/>
      <c r="Y357" s="3"/>
      <c r="Z357" s="66"/>
      <c r="AA357" s="64"/>
      <c r="AB357" s="3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68"/>
      <c r="AT357" s="68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  <c r="BJ357" s="30"/>
      <c r="BK357" s="30"/>
      <c r="BL357" s="30"/>
      <c r="BM357" s="30"/>
      <c r="BN357" s="30"/>
      <c r="BO357" s="30"/>
    </row>
    <row r="358" spans="1:67" ht="27" customHeight="1" x14ac:dyDescent="0.2">
      <c r="A358" s="63"/>
      <c r="B358" s="30"/>
      <c r="C358" s="30"/>
      <c r="D358" s="30"/>
      <c r="E358" s="30"/>
      <c r="F358" s="30"/>
      <c r="G358" s="30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64"/>
      <c r="S358" s="3"/>
      <c r="T358" s="65"/>
      <c r="U358" s="3"/>
      <c r="V358" s="66"/>
      <c r="W358" s="3"/>
      <c r="X358" s="67"/>
      <c r="Y358" s="3"/>
      <c r="Z358" s="66"/>
      <c r="AA358" s="64"/>
      <c r="AB358" s="3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68"/>
      <c r="AT358" s="68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  <c r="BJ358" s="30"/>
      <c r="BK358" s="30"/>
      <c r="BL358" s="30"/>
      <c r="BM358" s="30"/>
      <c r="BN358" s="30"/>
      <c r="BO358" s="30"/>
    </row>
    <row r="359" spans="1:67" ht="27" customHeight="1" x14ac:dyDescent="0.2">
      <c r="A359" s="63"/>
      <c r="B359" s="30"/>
      <c r="C359" s="30"/>
      <c r="D359" s="30"/>
      <c r="E359" s="30"/>
      <c r="F359" s="30"/>
      <c r="G359" s="30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64"/>
      <c r="S359" s="3"/>
      <c r="T359" s="65"/>
      <c r="U359" s="3"/>
      <c r="V359" s="66"/>
      <c r="W359" s="3"/>
      <c r="X359" s="67"/>
      <c r="Y359" s="3"/>
      <c r="Z359" s="66"/>
      <c r="AA359" s="64"/>
      <c r="AB359" s="3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68"/>
      <c r="AT359" s="68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  <c r="BJ359" s="30"/>
      <c r="BK359" s="30"/>
      <c r="BL359" s="30"/>
      <c r="BM359" s="30"/>
      <c r="BN359" s="30"/>
      <c r="BO359" s="30"/>
    </row>
    <row r="360" spans="1:67" ht="27" customHeight="1" x14ac:dyDescent="0.2">
      <c r="A360" s="63"/>
      <c r="B360" s="30"/>
      <c r="C360" s="30"/>
      <c r="D360" s="30"/>
      <c r="E360" s="30"/>
      <c r="F360" s="30"/>
      <c r="G360" s="30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64"/>
      <c r="S360" s="3"/>
      <c r="T360" s="65"/>
      <c r="U360" s="3"/>
      <c r="V360" s="66"/>
      <c r="W360" s="3"/>
      <c r="X360" s="67"/>
      <c r="Y360" s="3"/>
      <c r="Z360" s="66"/>
      <c r="AA360" s="64"/>
      <c r="AB360" s="3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68"/>
      <c r="AT360" s="68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  <c r="BJ360" s="30"/>
      <c r="BK360" s="30"/>
      <c r="BL360" s="30"/>
      <c r="BM360" s="30"/>
      <c r="BN360" s="30"/>
      <c r="BO360" s="30"/>
    </row>
    <row r="361" spans="1:67" ht="27" customHeight="1" x14ac:dyDescent="0.2">
      <c r="A361" s="63"/>
      <c r="B361" s="30"/>
      <c r="C361" s="30"/>
      <c r="D361" s="30"/>
      <c r="E361" s="30"/>
      <c r="F361" s="30"/>
      <c r="G361" s="30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64"/>
      <c r="S361" s="3"/>
      <c r="T361" s="65"/>
      <c r="U361" s="3"/>
      <c r="V361" s="66"/>
      <c r="W361" s="3"/>
      <c r="X361" s="67"/>
      <c r="Y361" s="3"/>
      <c r="Z361" s="66"/>
      <c r="AA361" s="64"/>
      <c r="AB361" s="3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68"/>
      <c r="AT361" s="68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  <c r="BJ361" s="30"/>
      <c r="BK361" s="30"/>
      <c r="BL361" s="30"/>
      <c r="BM361" s="30"/>
      <c r="BN361" s="30"/>
      <c r="BO361" s="30"/>
    </row>
    <row r="362" spans="1:67" ht="27" customHeight="1" x14ac:dyDescent="0.2">
      <c r="A362" s="63"/>
      <c r="B362" s="30"/>
      <c r="C362" s="30"/>
      <c r="D362" s="30"/>
      <c r="E362" s="30"/>
      <c r="F362" s="30"/>
      <c r="G362" s="30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64"/>
      <c r="S362" s="3"/>
      <c r="T362" s="65"/>
      <c r="U362" s="3"/>
      <c r="V362" s="66"/>
      <c r="W362" s="3"/>
      <c r="X362" s="67"/>
      <c r="Y362" s="3"/>
      <c r="Z362" s="66"/>
      <c r="AA362" s="64"/>
      <c r="AB362" s="3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68"/>
      <c r="AT362" s="68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  <c r="BJ362" s="30"/>
      <c r="BK362" s="30"/>
      <c r="BL362" s="30"/>
      <c r="BM362" s="30"/>
      <c r="BN362" s="30"/>
      <c r="BO362" s="30"/>
    </row>
    <row r="363" spans="1:67" ht="27" customHeight="1" x14ac:dyDescent="0.2">
      <c r="A363" s="63"/>
      <c r="B363" s="30"/>
      <c r="C363" s="30"/>
      <c r="D363" s="30"/>
      <c r="E363" s="30"/>
      <c r="F363" s="30"/>
      <c r="G363" s="30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64"/>
      <c r="S363" s="3"/>
      <c r="T363" s="65"/>
      <c r="U363" s="3"/>
      <c r="V363" s="66"/>
      <c r="W363" s="3"/>
      <c r="X363" s="67"/>
      <c r="Y363" s="3"/>
      <c r="Z363" s="66"/>
      <c r="AA363" s="64"/>
      <c r="AB363" s="3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68"/>
      <c r="AT363" s="68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  <c r="BJ363" s="30"/>
      <c r="BK363" s="30"/>
      <c r="BL363" s="30"/>
      <c r="BM363" s="30"/>
      <c r="BN363" s="30"/>
      <c r="BO363" s="30"/>
    </row>
    <row r="364" spans="1:67" ht="27" customHeight="1" x14ac:dyDescent="0.2">
      <c r="A364" s="63"/>
      <c r="B364" s="30"/>
      <c r="C364" s="30"/>
      <c r="D364" s="30"/>
      <c r="E364" s="30"/>
      <c r="F364" s="30"/>
      <c r="G364" s="30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64"/>
      <c r="S364" s="3"/>
      <c r="T364" s="65"/>
      <c r="U364" s="3"/>
      <c r="V364" s="66"/>
      <c r="W364" s="3"/>
      <c r="X364" s="67"/>
      <c r="Y364" s="3"/>
      <c r="Z364" s="66"/>
      <c r="AA364" s="64"/>
      <c r="AB364" s="3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68"/>
      <c r="AT364" s="68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  <c r="BI364" s="30"/>
      <c r="BJ364" s="30"/>
      <c r="BK364" s="30"/>
      <c r="BL364" s="30"/>
      <c r="BM364" s="30"/>
      <c r="BN364" s="30"/>
      <c r="BO364" s="30"/>
    </row>
    <row r="365" spans="1:67" ht="27" customHeight="1" x14ac:dyDescent="0.2">
      <c r="A365" s="63"/>
      <c r="B365" s="30"/>
      <c r="C365" s="30"/>
      <c r="D365" s="30"/>
      <c r="E365" s="30"/>
      <c r="F365" s="30"/>
      <c r="G365" s="30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64"/>
      <c r="S365" s="3"/>
      <c r="T365" s="65"/>
      <c r="U365" s="3"/>
      <c r="V365" s="66"/>
      <c r="W365" s="3"/>
      <c r="X365" s="67"/>
      <c r="Y365" s="3"/>
      <c r="Z365" s="66"/>
      <c r="AA365" s="64"/>
      <c r="AB365" s="3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68"/>
      <c r="AT365" s="68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  <c r="BG365" s="30"/>
      <c r="BH365" s="30"/>
      <c r="BI365" s="30"/>
      <c r="BJ365" s="30"/>
      <c r="BK365" s="30"/>
      <c r="BL365" s="30"/>
      <c r="BM365" s="30"/>
      <c r="BN365" s="30"/>
      <c r="BO365" s="30"/>
    </row>
    <row r="366" spans="1:67" ht="27" customHeight="1" x14ac:dyDescent="0.2">
      <c r="A366" s="63"/>
      <c r="B366" s="30"/>
      <c r="C366" s="30"/>
      <c r="D366" s="30"/>
      <c r="E366" s="30"/>
      <c r="F366" s="30"/>
      <c r="G366" s="30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64"/>
      <c r="S366" s="3"/>
      <c r="T366" s="65"/>
      <c r="U366" s="3"/>
      <c r="V366" s="66"/>
      <c r="W366" s="3"/>
      <c r="X366" s="67"/>
      <c r="Y366" s="3"/>
      <c r="Z366" s="66"/>
      <c r="AA366" s="64"/>
      <c r="AB366" s="3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68"/>
      <c r="AT366" s="68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  <c r="BG366" s="30"/>
      <c r="BH366" s="30"/>
      <c r="BI366" s="30"/>
      <c r="BJ366" s="30"/>
      <c r="BK366" s="30"/>
      <c r="BL366" s="30"/>
      <c r="BM366" s="30"/>
      <c r="BN366" s="30"/>
      <c r="BO366" s="30"/>
    </row>
    <row r="367" spans="1:67" ht="27" customHeight="1" x14ac:dyDescent="0.2">
      <c r="A367" s="63"/>
      <c r="B367" s="30"/>
      <c r="C367" s="30"/>
      <c r="D367" s="30"/>
      <c r="E367" s="30"/>
      <c r="F367" s="30"/>
      <c r="G367" s="30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64"/>
      <c r="S367" s="3"/>
      <c r="T367" s="65"/>
      <c r="U367" s="3"/>
      <c r="V367" s="66"/>
      <c r="W367" s="3"/>
      <c r="X367" s="67"/>
      <c r="Y367" s="3"/>
      <c r="Z367" s="66"/>
      <c r="AA367" s="64"/>
      <c r="AB367" s="3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68"/>
      <c r="AT367" s="68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  <c r="BG367" s="30"/>
      <c r="BH367" s="30"/>
      <c r="BI367" s="30"/>
      <c r="BJ367" s="30"/>
      <c r="BK367" s="30"/>
      <c r="BL367" s="30"/>
      <c r="BM367" s="30"/>
      <c r="BN367" s="30"/>
      <c r="BO367" s="30"/>
    </row>
    <row r="368" spans="1:67" ht="27" customHeight="1" x14ac:dyDescent="0.2">
      <c r="A368" s="63"/>
      <c r="B368" s="30"/>
      <c r="C368" s="30"/>
      <c r="D368" s="30"/>
      <c r="E368" s="30"/>
      <c r="F368" s="30"/>
      <c r="G368" s="30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64"/>
      <c r="S368" s="3"/>
      <c r="T368" s="65"/>
      <c r="U368" s="3"/>
      <c r="V368" s="66"/>
      <c r="W368" s="3"/>
      <c r="X368" s="67"/>
      <c r="Y368" s="3"/>
      <c r="Z368" s="66"/>
      <c r="AA368" s="64"/>
      <c r="AB368" s="3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68"/>
      <c r="AT368" s="68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  <c r="BJ368" s="30"/>
      <c r="BK368" s="30"/>
      <c r="BL368" s="30"/>
      <c r="BM368" s="30"/>
      <c r="BN368" s="30"/>
      <c r="BO368" s="30"/>
    </row>
    <row r="369" spans="1:67" ht="27" customHeight="1" x14ac:dyDescent="0.2">
      <c r="A369" s="63"/>
      <c r="B369" s="30"/>
      <c r="C369" s="30"/>
      <c r="D369" s="30"/>
      <c r="E369" s="30"/>
      <c r="F369" s="30"/>
      <c r="G369" s="30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64"/>
      <c r="S369" s="3"/>
      <c r="T369" s="65"/>
      <c r="U369" s="3"/>
      <c r="V369" s="66"/>
      <c r="W369" s="3"/>
      <c r="X369" s="67"/>
      <c r="Y369" s="3"/>
      <c r="Z369" s="66"/>
      <c r="AA369" s="64"/>
      <c r="AB369" s="3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68"/>
      <c r="AT369" s="68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  <c r="BI369" s="30"/>
      <c r="BJ369" s="30"/>
      <c r="BK369" s="30"/>
      <c r="BL369" s="30"/>
      <c r="BM369" s="30"/>
      <c r="BN369" s="30"/>
      <c r="BO369" s="30"/>
    </row>
    <row r="370" spans="1:67" ht="27" customHeight="1" x14ac:dyDescent="0.2">
      <c r="A370" s="63"/>
      <c r="B370" s="30"/>
      <c r="C370" s="30"/>
      <c r="D370" s="30"/>
      <c r="E370" s="30"/>
      <c r="F370" s="30"/>
      <c r="G370" s="30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64"/>
      <c r="S370" s="3"/>
      <c r="T370" s="65"/>
      <c r="U370" s="3"/>
      <c r="V370" s="66"/>
      <c r="W370" s="3"/>
      <c r="X370" s="67"/>
      <c r="Y370" s="3"/>
      <c r="Z370" s="66"/>
      <c r="AA370" s="64"/>
      <c r="AB370" s="3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68"/>
      <c r="AT370" s="68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  <c r="BJ370" s="30"/>
      <c r="BK370" s="30"/>
      <c r="BL370" s="30"/>
      <c r="BM370" s="30"/>
      <c r="BN370" s="30"/>
      <c r="BO370" s="30"/>
    </row>
    <row r="371" spans="1:67" ht="27" customHeight="1" x14ac:dyDescent="0.2">
      <c r="A371" s="63"/>
      <c r="B371" s="30"/>
      <c r="C371" s="30"/>
      <c r="D371" s="30"/>
      <c r="E371" s="30"/>
      <c r="F371" s="30"/>
      <c r="G371" s="30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64"/>
      <c r="S371" s="3"/>
      <c r="T371" s="65"/>
      <c r="U371" s="3"/>
      <c r="V371" s="66"/>
      <c r="W371" s="3"/>
      <c r="X371" s="67"/>
      <c r="Y371" s="3"/>
      <c r="Z371" s="66"/>
      <c r="AA371" s="64"/>
      <c r="AB371" s="3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68"/>
      <c r="AT371" s="68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  <c r="BJ371" s="30"/>
      <c r="BK371" s="30"/>
      <c r="BL371" s="30"/>
      <c r="BM371" s="30"/>
      <c r="BN371" s="30"/>
      <c r="BO371" s="30"/>
    </row>
    <row r="372" spans="1:67" ht="27" customHeight="1" x14ac:dyDescent="0.2">
      <c r="A372" s="63"/>
      <c r="B372" s="30"/>
      <c r="C372" s="30"/>
      <c r="D372" s="30"/>
      <c r="E372" s="30"/>
      <c r="F372" s="30"/>
      <c r="G372" s="30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64"/>
      <c r="S372" s="3"/>
      <c r="T372" s="65"/>
      <c r="U372" s="3"/>
      <c r="V372" s="66"/>
      <c r="W372" s="3"/>
      <c r="X372" s="67"/>
      <c r="Y372" s="3"/>
      <c r="Z372" s="66"/>
      <c r="AA372" s="64"/>
      <c r="AB372" s="3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68"/>
      <c r="AT372" s="68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  <c r="BN372" s="30"/>
      <c r="BO372" s="30"/>
    </row>
    <row r="373" spans="1:67" ht="27" customHeight="1" x14ac:dyDescent="0.2">
      <c r="A373" s="63"/>
      <c r="B373" s="30"/>
      <c r="C373" s="30"/>
      <c r="D373" s="30"/>
      <c r="E373" s="30"/>
      <c r="F373" s="30"/>
      <c r="G373" s="30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64"/>
      <c r="S373" s="3"/>
      <c r="T373" s="65"/>
      <c r="U373" s="3"/>
      <c r="V373" s="66"/>
      <c r="W373" s="3"/>
      <c r="X373" s="67"/>
      <c r="Y373" s="3"/>
      <c r="Z373" s="66"/>
      <c r="AA373" s="64"/>
      <c r="AB373" s="3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68"/>
      <c r="AT373" s="68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  <c r="BJ373" s="30"/>
      <c r="BK373" s="30"/>
      <c r="BL373" s="30"/>
      <c r="BM373" s="30"/>
      <c r="BN373" s="30"/>
      <c r="BO373" s="30"/>
    </row>
    <row r="374" spans="1:67" ht="27" customHeight="1" x14ac:dyDescent="0.2">
      <c r="A374" s="63"/>
      <c r="B374" s="30"/>
      <c r="C374" s="30"/>
      <c r="D374" s="30"/>
      <c r="E374" s="30"/>
      <c r="F374" s="30"/>
      <c r="G374" s="30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64"/>
      <c r="S374" s="3"/>
      <c r="T374" s="65"/>
      <c r="U374" s="3"/>
      <c r="V374" s="66"/>
      <c r="W374" s="3"/>
      <c r="X374" s="67"/>
      <c r="Y374" s="3"/>
      <c r="Z374" s="66"/>
      <c r="AA374" s="64"/>
      <c r="AB374" s="3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68"/>
      <c r="AT374" s="68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  <c r="BJ374" s="30"/>
      <c r="BK374" s="30"/>
      <c r="BL374" s="30"/>
      <c r="BM374" s="30"/>
      <c r="BN374" s="30"/>
      <c r="BO374" s="30"/>
    </row>
    <row r="375" spans="1:67" ht="27" customHeight="1" x14ac:dyDescent="0.2">
      <c r="A375" s="63"/>
      <c r="B375" s="30"/>
      <c r="C375" s="30"/>
      <c r="D375" s="30"/>
      <c r="E375" s="30"/>
      <c r="F375" s="30"/>
      <c r="G375" s="30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64"/>
      <c r="S375" s="3"/>
      <c r="T375" s="65"/>
      <c r="U375" s="3"/>
      <c r="V375" s="66"/>
      <c r="W375" s="3"/>
      <c r="X375" s="67"/>
      <c r="Y375" s="3"/>
      <c r="Z375" s="66"/>
      <c r="AA375" s="64"/>
      <c r="AB375" s="3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68"/>
      <c r="AT375" s="68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  <c r="BJ375" s="30"/>
      <c r="BK375" s="30"/>
      <c r="BL375" s="30"/>
      <c r="BM375" s="30"/>
      <c r="BN375" s="30"/>
      <c r="BO375" s="30"/>
    </row>
    <row r="376" spans="1:67" ht="27" customHeight="1" x14ac:dyDescent="0.2">
      <c r="A376" s="63"/>
      <c r="B376" s="30"/>
      <c r="C376" s="30"/>
      <c r="D376" s="30"/>
      <c r="E376" s="30"/>
      <c r="F376" s="30"/>
      <c r="G376" s="30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64"/>
      <c r="S376" s="3"/>
      <c r="T376" s="65"/>
      <c r="U376" s="3"/>
      <c r="V376" s="66"/>
      <c r="W376" s="3"/>
      <c r="X376" s="67"/>
      <c r="Y376" s="3"/>
      <c r="Z376" s="66"/>
      <c r="AA376" s="64"/>
      <c r="AB376" s="3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68"/>
      <c r="AT376" s="68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  <c r="BJ376" s="30"/>
      <c r="BK376" s="30"/>
      <c r="BL376" s="30"/>
      <c r="BM376" s="30"/>
      <c r="BN376" s="30"/>
      <c r="BO376" s="30"/>
    </row>
    <row r="377" spans="1:67" ht="27" customHeight="1" x14ac:dyDescent="0.2">
      <c r="A377" s="63"/>
      <c r="B377" s="30"/>
      <c r="C377" s="30"/>
      <c r="D377" s="30"/>
      <c r="E377" s="30"/>
      <c r="F377" s="30"/>
      <c r="G377" s="30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64"/>
      <c r="S377" s="3"/>
      <c r="T377" s="65"/>
      <c r="U377" s="3"/>
      <c r="V377" s="66"/>
      <c r="W377" s="3"/>
      <c r="X377" s="67"/>
      <c r="Y377" s="3"/>
      <c r="Z377" s="66"/>
      <c r="AA377" s="64"/>
      <c r="AB377" s="3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68"/>
      <c r="AT377" s="68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  <c r="BG377" s="30"/>
      <c r="BH377" s="30"/>
      <c r="BI377" s="30"/>
      <c r="BJ377" s="30"/>
      <c r="BK377" s="30"/>
      <c r="BL377" s="30"/>
      <c r="BM377" s="30"/>
      <c r="BN377" s="30"/>
      <c r="BO377" s="30"/>
    </row>
    <row r="378" spans="1:67" ht="27" customHeight="1" x14ac:dyDescent="0.2">
      <c r="A378" s="63"/>
      <c r="B378" s="30"/>
      <c r="C378" s="30"/>
      <c r="D378" s="30"/>
      <c r="E378" s="30"/>
      <c r="F378" s="30"/>
      <c r="G378" s="30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64"/>
      <c r="S378" s="3"/>
      <c r="T378" s="65"/>
      <c r="U378" s="3"/>
      <c r="V378" s="66"/>
      <c r="W378" s="3"/>
      <c r="X378" s="67"/>
      <c r="Y378" s="3"/>
      <c r="Z378" s="66"/>
      <c r="AA378" s="64"/>
      <c r="AB378" s="3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68"/>
      <c r="AT378" s="68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  <c r="BG378" s="30"/>
      <c r="BH378" s="30"/>
      <c r="BI378" s="30"/>
      <c r="BJ378" s="30"/>
      <c r="BK378" s="30"/>
      <c r="BL378" s="30"/>
      <c r="BM378" s="30"/>
      <c r="BN378" s="30"/>
      <c r="BO378" s="30"/>
    </row>
    <row r="379" spans="1:67" ht="27" customHeight="1" x14ac:dyDescent="0.2">
      <c r="A379" s="63"/>
      <c r="B379" s="30"/>
      <c r="C379" s="30"/>
      <c r="D379" s="30"/>
      <c r="E379" s="30"/>
      <c r="F379" s="30"/>
      <c r="G379" s="30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64"/>
      <c r="S379" s="3"/>
      <c r="T379" s="65"/>
      <c r="U379" s="3"/>
      <c r="V379" s="66"/>
      <c r="W379" s="3"/>
      <c r="X379" s="67"/>
      <c r="Y379" s="3"/>
      <c r="Z379" s="66"/>
      <c r="AA379" s="64"/>
      <c r="AB379" s="3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68"/>
      <c r="AT379" s="68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  <c r="BI379" s="30"/>
      <c r="BJ379" s="30"/>
      <c r="BK379" s="30"/>
      <c r="BL379" s="30"/>
      <c r="BM379" s="30"/>
      <c r="BN379" s="30"/>
      <c r="BO379" s="30"/>
    </row>
    <row r="380" spans="1:67" ht="27" customHeight="1" x14ac:dyDescent="0.2">
      <c r="A380" s="63"/>
      <c r="B380" s="30"/>
      <c r="C380" s="30"/>
      <c r="D380" s="30"/>
      <c r="E380" s="30"/>
      <c r="F380" s="30"/>
      <c r="G380" s="30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64"/>
      <c r="S380" s="3"/>
      <c r="T380" s="65"/>
      <c r="U380" s="3"/>
      <c r="V380" s="66"/>
      <c r="W380" s="3"/>
      <c r="X380" s="67"/>
      <c r="Y380" s="3"/>
      <c r="Z380" s="66"/>
      <c r="AA380" s="64"/>
      <c r="AB380" s="3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68"/>
      <c r="AT380" s="68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  <c r="BI380" s="30"/>
      <c r="BJ380" s="30"/>
      <c r="BK380" s="30"/>
      <c r="BL380" s="30"/>
      <c r="BM380" s="30"/>
      <c r="BN380" s="30"/>
      <c r="BO380" s="30"/>
    </row>
    <row r="381" spans="1:67" ht="27" customHeight="1" x14ac:dyDescent="0.2">
      <c r="A381" s="63"/>
      <c r="B381" s="30"/>
      <c r="C381" s="30"/>
      <c r="D381" s="30"/>
      <c r="E381" s="30"/>
      <c r="F381" s="30"/>
      <c r="G381" s="30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64"/>
      <c r="S381" s="3"/>
      <c r="T381" s="65"/>
      <c r="U381" s="3"/>
      <c r="V381" s="66"/>
      <c r="W381" s="3"/>
      <c r="X381" s="67"/>
      <c r="Y381" s="3"/>
      <c r="Z381" s="66"/>
      <c r="AA381" s="64"/>
      <c r="AB381" s="3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68"/>
      <c r="AT381" s="68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  <c r="BI381" s="30"/>
      <c r="BJ381" s="30"/>
      <c r="BK381" s="30"/>
      <c r="BL381" s="30"/>
      <c r="BM381" s="30"/>
      <c r="BN381" s="30"/>
      <c r="BO381" s="30"/>
    </row>
    <row r="382" spans="1:67" ht="27" customHeight="1" x14ac:dyDescent="0.2">
      <c r="A382" s="63"/>
      <c r="B382" s="30"/>
      <c r="C382" s="30"/>
      <c r="D382" s="30"/>
      <c r="E382" s="30"/>
      <c r="F382" s="30"/>
      <c r="G382" s="30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64"/>
      <c r="S382" s="3"/>
      <c r="T382" s="65"/>
      <c r="U382" s="3"/>
      <c r="V382" s="66"/>
      <c r="W382" s="3"/>
      <c r="X382" s="67"/>
      <c r="Y382" s="3"/>
      <c r="Z382" s="66"/>
      <c r="AA382" s="64"/>
      <c r="AB382" s="3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68"/>
      <c r="AT382" s="68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  <c r="BI382" s="30"/>
      <c r="BJ382" s="30"/>
      <c r="BK382" s="30"/>
      <c r="BL382" s="30"/>
      <c r="BM382" s="30"/>
      <c r="BN382" s="30"/>
      <c r="BO382" s="30"/>
    </row>
    <row r="383" spans="1:67" ht="27" customHeight="1" x14ac:dyDescent="0.2">
      <c r="A383" s="63"/>
      <c r="B383" s="30"/>
      <c r="C383" s="30"/>
      <c r="D383" s="30"/>
      <c r="E383" s="30"/>
      <c r="F383" s="30"/>
      <c r="G383" s="30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64"/>
      <c r="S383" s="3"/>
      <c r="T383" s="65"/>
      <c r="U383" s="3"/>
      <c r="V383" s="66"/>
      <c r="W383" s="3"/>
      <c r="X383" s="67"/>
      <c r="Y383" s="3"/>
      <c r="Z383" s="66"/>
      <c r="AA383" s="64"/>
      <c r="AB383" s="3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68"/>
      <c r="AT383" s="68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  <c r="BI383" s="30"/>
      <c r="BJ383" s="30"/>
      <c r="BK383" s="30"/>
      <c r="BL383" s="30"/>
      <c r="BM383" s="30"/>
      <c r="BN383" s="30"/>
      <c r="BO383" s="30"/>
    </row>
    <row r="384" spans="1:67" ht="27" customHeight="1" x14ac:dyDescent="0.2">
      <c r="A384" s="63"/>
      <c r="B384" s="30"/>
      <c r="C384" s="30"/>
      <c r="D384" s="30"/>
      <c r="E384" s="30"/>
      <c r="F384" s="30"/>
      <c r="G384" s="30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64"/>
      <c r="S384" s="3"/>
      <c r="T384" s="65"/>
      <c r="U384" s="3"/>
      <c r="V384" s="66"/>
      <c r="W384" s="3"/>
      <c r="X384" s="67"/>
      <c r="Y384" s="3"/>
      <c r="Z384" s="66"/>
      <c r="AA384" s="64"/>
      <c r="AB384" s="3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68"/>
      <c r="AT384" s="68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  <c r="BI384" s="30"/>
      <c r="BJ384" s="30"/>
      <c r="BK384" s="30"/>
      <c r="BL384" s="30"/>
      <c r="BM384" s="30"/>
      <c r="BN384" s="30"/>
      <c r="BO384" s="30"/>
    </row>
    <row r="385" spans="1:67" ht="27" customHeight="1" x14ac:dyDescent="0.2">
      <c r="A385" s="63"/>
      <c r="B385" s="30"/>
      <c r="C385" s="30"/>
      <c r="D385" s="30"/>
      <c r="E385" s="30"/>
      <c r="F385" s="30"/>
      <c r="G385" s="30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64"/>
      <c r="S385" s="3"/>
      <c r="T385" s="65"/>
      <c r="U385" s="3"/>
      <c r="V385" s="66"/>
      <c r="W385" s="3"/>
      <c r="X385" s="67"/>
      <c r="Y385" s="3"/>
      <c r="Z385" s="66"/>
      <c r="AA385" s="64"/>
      <c r="AB385" s="3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68"/>
      <c r="AT385" s="68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  <c r="BI385" s="30"/>
      <c r="BJ385" s="30"/>
      <c r="BK385" s="30"/>
      <c r="BL385" s="30"/>
      <c r="BM385" s="30"/>
      <c r="BN385" s="30"/>
      <c r="BO385" s="30"/>
    </row>
    <row r="386" spans="1:67" ht="27" customHeight="1" x14ac:dyDescent="0.2">
      <c r="A386" s="63"/>
      <c r="B386" s="30"/>
      <c r="C386" s="30"/>
      <c r="D386" s="30"/>
      <c r="E386" s="30"/>
      <c r="F386" s="30"/>
      <c r="G386" s="30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64"/>
      <c r="S386" s="3"/>
      <c r="T386" s="65"/>
      <c r="U386" s="3"/>
      <c r="V386" s="66"/>
      <c r="W386" s="3"/>
      <c r="X386" s="67"/>
      <c r="Y386" s="3"/>
      <c r="Z386" s="66"/>
      <c r="AA386" s="64"/>
      <c r="AB386" s="3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68"/>
      <c r="AT386" s="68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  <c r="BI386" s="30"/>
      <c r="BJ386" s="30"/>
      <c r="BK386" s="30"/>
      <c r="BL386" s="30"/>
      <c r="BM386" s="30"/>
      <c r="BN386" s="30"/>
      <c r="BO386" s="30"/>
    </row>
    <row r="387" spans="1:67" ht="27" customHeight="1" x14ac:dyDescent="0.2">
      <c r="A387" s="63"/>
      <c r="B387" s="30"/>
      <c r="C387" s="30"/>
      <c r="D387" s="30"/>
      <c r="E387" s="30"/>
      <c r="F387" s="30"/>
      <c r="G387" s="30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64"/>
      <c r="S387" s="3"/>
      <c r="T387" s="65"/>
      <c r="U387" s="3"/>
      <c r="V387" s="66"/>
      <c r="W387" s="3"/>
      <c r="X387" s="67"/>
      <c r="Y387" s="3"/>
      <c r="Z387" s="66"/>
      <c r="AA387" s="64"/>
      <c r="AB387" s="3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68"/>
      <c r="AT387" s="68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  <c r="BG387" s="30"/>
      <c r="BH387" s="30"/>
      <c r="BI387" s="30"/>
      <c r="BJ387" s="30"/>
      <c r="BK387" s="30"/>
      <c r="BL387" s="30"/>
      <c r="BM387" s="30"/>
      <c r="BN387" s="30"/>
      <c r="BO387" s="30"/>
    </row>
    <row r="388" spans="1:67" ht="27" customHeight="1" x14ac:dyDescent="0.2">
      <c r="A388" s="63"/>
      <c r="B388" s="30"/>
      <c r="C388" s="30"/>
      <c r="D388" s="30"/>
      <c r="E388" s="30"/>
      <c r="F388" s="30"/>
      <c r="G388" s="30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64"/>
      <c r="S388" s="3"/>
      <c r="T388" s="65"/>
      <c r="U388" s="3"/>
      <c r="V388" s="66"/>
      <c r="W388" s="3"/>
      <c r="X388" s="67"/>
      <c r="Y388" s="3"/>
      <c r="Z388" s="66"/>
      <c r="AA388" s="64"/>
      <c r="AB388" s="3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68"/>
      <c r="AT388" s="68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  <c r="BG388" s="30"/>
      <c r="BH388" s="30"/>
      <c r="BI388" s="30"/>
      <c r="BJ388" s="30"/>
      <c r="BK388" s="30"/>
      <c r="BL388" s="30"/>
      <c r="BM388" s="30"/>
      <c r="BN388" s="30"/>
      <c r="BO388" s="30"/>
    </row>
    <row r="389" spans="1:67" ht="27" customHeight="1" x14ac:dyDescent="0.2">
      <c r="A389" s="63"/>
      <c r="B389" s="30"/>
      <c r="C389" s="30"/>
      <c r="D389" s="30"/>
      <c r="E389" s="30"/>
      <c r="F389" s="30"/>
      <c r="G389" s="30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64"/>
      <c r="S389" s="3"/>
      <c r="T389" s="65"/>
      <c r="U389" s="3"/>
      <c r="V389" s="66"/>
      <c r="W389" s="3"/>
      <c r="X389" s="67"/>
      <c r="Y389" s="3"/>
      <c r="Z389" s="66"/>
      <c r="AA389" s="64"/>
      <c r="AB389" s="3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68"/>
      <c r="AT389" s="68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  <c r="BG389" s="30"/>
      <c r="BH389" s="30"/>
      <c r="BI389" s="30"/>
      <c r="BJ389" s="30"/>
      <c r="BK389" s="30"/>
      <c r="BL389" s="30"/>
      <c r="BM389" s="30"/>
      <c r="BN389" s="30"/>
      <c r="BO389" s="30"/>
    </row>
    <row r="390" spans="1:67" ht="27" customHeight="1" x14ac:dyDescent="0.2">
      <c r="A390" s="63"/>
      <c r="B390" s="30"/>
      <c r="C390" s="30"/>
      <c r="D390" s="30"/>
      <c r="E390" s="30"/>
      <c r="F390" s="30"/>
      <c r="G390" s="30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64"/>
      <c r="S390" s="3"/>
      <c r="T390" s="65"/>
      <c r="U390" s="3"/>
      <c r="V390" s="66"/>
      <c r="W390" s="3"/>
      <c r="X390" s="67"/>
      <c r="Y390" s="3"/>
      <c r="Z390" s="66"/>
      <c r="AA390" s="64"/>
      <c r="AB390" s="3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68"/>
      <c r="AT390" s="68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  <c r="BG390" s="30"/>
      <c r="BH390" s="30"/>
      <c r="BI390" s="30"/>
      <c r="BJ390" s="30"/>
      <c r="BK390" s="30"/>
      <c r="BL390" s="30"/>
      <c r="BM390" s="30"/>
      <c r="BN390" s="30"/>
      <c r="BO390" s="30"/>
    </row>
    <row r="391" spans="1:67" ht="27" customHeight="1" x14ac:dyDescent="0.2">
      <c r="A391" s="63"/>
      <c r="B391" s="30"/>
      <c r="C391" s="30"/>
      <c r="D391" s="30"/>
      <c r="E391" s="30"/>
      <c r="F391" s="30"/>
      <c r="G391" s="30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64"/>
      <c r="S391" s="3"/>
      <c r="T391" s="65"/>
      <c r="U391" s="3"/>
      <c r="V391" s="66"/>
      <c r="W391" s="3"/>
      <c r="X391" s="67"/>
      <c r="Y391" s="3"/>
      <c r="Z391" s="66"/>
      <c r="AA391" s="64"/>
      <c r="AB391" s="3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68"/>
      <c r="AT391" s="68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  <c r="BI391" s="30"/>
      <c r="BJ391" s="30"/>
      <c r="BK391" s="30"/>
      <c r="BL391" s="30"/>
      <c r="BM391" s="30"/>
      <c r="BN391" s="30"/>
      <c r="BO391" s="30"/>
    </row>
    <row r="392" spans="1:67" ht="27" customHeight="1" x14ac:dyDescent="0.2">
      <c r="A392" s="63"/>
      <c r="B392" s="30"/>
      <c r="C392" s="30"/>
      <c r="D392" s="30"/>
      <c r="E392" s="30"/>
      <c r="F392" s="30"/>
      <c r="G392" s="30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64"/>
      <c r="S392" s="3"/>
      <c r="T392" s="65"/>
      <c r="U392" s="3"/>
      <c r="V392" s="66"/>
      <c r="W392" s="3"/>
      <c r="X392" s="67"/>
      <c r="Y392" s="3"/>
      <c r="Z392" s="66"/>
      <c r="AA392" s="64"/>
      <c r="AB392" s="3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68"/>
      <c r="AT392" s="68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  <c r="BI392" s="30"/>
      <c r="BJ392" s="30"/>
      <c r="BK392" s="30"/>
      <c r="BL392" s="30"/>
      <c r="BM392" s="30"/>
      <c r="BN392" s="30"/>
      <c r="BO392" s="30"/>
    </row>
    <row r="393" spans="1:67" ht="27" customHeight="1" x14ac:dyDescent="0.2">
      <c r="A393" s="63"/>
      <c r="B393" s="30"/>
      <c r="C393" s="30"/>
      <c r="D393" s="30"/>
      <c r="E393" s="30"/>
      <c r="F393" s="30"/>
      <c r="G393" s="30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64"/>
      <c r="S393" s="3"/>
      <c r="T393" s="65"/>
      <c r="U393" s="3"/>
      <c r="V393" s="66"/>
      <c r="W393" s="3"/>
      <c r="X393" s="67"/>
      <c r="Y393" s="3"/>
      <c r="Z393" s="66"/>
      <c r="AA393" s="64"/>
      <c r="AB393" s="3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68"/>
      <c r="AT393" s="68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  <c r="BJ393" s="30"/>
      <c r="BK393" s="30"/>
      <c r="BL393" s="30"/>
      <c r="BM393" s="30"/>
      <c r="BN393" s="30"/>
      <c r="BO393" s="30"/>
    </row>
    <row r="394" spans="1:67" ht="27" customHeight="1" x14ac:dyDescent="0.2">
      <c r="A394" s="63"/>
      <c r="B394" s="30"/>
      <c r="C394" s="30"/>
      <c r="D394" s="30"/>
      <c r="E394" s="30"/>
      <c r="F394" s="30"/>
      <c r="G394" s="30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64"/>
      <c r="S394" s="3"/>
      <c r="T394" s="65"/>
      <c r="U394" s="3"/>
      <c r="V394" s="66"/>
      <c r="W394" s="3"/>
      <c r="X394" s="67"/>
      <c r="Y394" s="3"/>
      <c r="Z394" s="66"/>
      <c r="AA394" s="64"/>
      <c r="AB394" s="3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68"/>
      <c r="AT394" s="68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  <c r="BJ394" s="30"/>
      <c r="BK394" s="30"/>
      <c r="BL394" s="30"/>
      <c r="BM394" s="30"/>
      <c r="BN394" s="30"/>
      <c r="BO394" s="30"/>
    </row>
    <row r="395" spans="1:67" ht="27" customHeight="1" x14ac:dyDescent="0.2">
      <c r="A395" s="63"/>
      <c r="B395" s="30"/>
      <c r="C395" s="30"/>
      <c r="D395" s="30"/>
      <c r="E395" s="30"/>
      <c r="F395" s="30"/>
      <c r="G395" s="30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64"/>
      <c r="S395" s="3"/>
      <c r="T395" s="65"/>
      <c r="U395" s="3"/>
      <c r="V395" s="66"/>
      <c r="W395" s="3"/>
      <c r="X395" s="67"/>
      <c r="Y395" s="3"/>
      <c r="Z395" s="66"/>
      <c r="AA395" s="64"/>
      <c r="AB395" s="3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68"/>
      <c r="AT395" s="68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  <c r="BI395" s="30"/>
      <c r="BJ395" s="30"/>
      <c r="BK395" s="30"/>
      <c r="BL395" s="30"/>
      <c r="BM395" s="30"/>
      <c r="BN395" s="30"/>
      <c r="BO395" s="30"/>
    </row>
    <row r="396" spans="1:67" ht="27" customHeight="1" x14ac:dyDescent="0.2">
      <c r="A396" s="63"/>
      <c r="B396" s="30"/>
      <c r="C396" s="30"/>
      <c r="D396" s="30"/>
      <c r="E396" s="30"/>
      <c r="F396" s="30"/>
      <c r="G396" s="30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64"/>
      <c r="S396" s="3"/>
      <c r="T396" s="65"/>
      <c r="U396" s="3"/>
      <c r="V396" s="66"/>
      <c r="W396" s="3"/>
      <c r="X396" s="67"/>
      <c r="Y396" s="3"/>
      <c r="Z396" s="66"/>
      <c r="AA396" s="64"/>
      <c r="AB396" s="3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68"/>
      <c r="AT396" s="68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  <c r="BI396" s="30"/>
      <c r="BJ396" s="30"/>
      <c r="BK396" s="30"/>
      <c r="BL396" s="30"/>
      <c r="BM396" s="30"/>
      <c r="BN396" s="30"/>
      <c r="BO396" s="30"/>
    </row>
    <row r="397" spans="1:67" ht="27" customHeight="1" x14ac:dyDescent="0.2">
      <c r="A397" s="63"/>
      <c r="B397" s="30"/>
      <c r="C397" s="30"/>
      <c r="D397" s="30"/>
      <c r="E397" s="30"/>
      <c r="F397" s="30"/>
      <c r="G397" s="30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64"/>
      <c r="S397" s="3"/>
      <c r="T397" s="65"/>
      <c r="U397" s="3"/>
      <c r="V397" s="66"/>
      <c r="W397" s="3"/>
      <c r="X397" s="67"/>
      <c r="Y397" s="3"/>
      <c r="Z397" s="66"/>
      <c r="AA397" s="64"/>
      <c r="AB397" s="3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68"/>
      <c r="AT397" s="68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  <c r="BJ397" s="30"/>
      <c r="BK397" s="30"/>
      <c r="BL397" s="30"/>
      <c r="BM397" s="30"/>
      <c r="BN397" s="30"/>
      <c r="BO397" s="30"/>
    </row>
    <row r="398" spans="1:67" ht="27" customHeight="1" x14ac:dyDescent="0.2">
      <c r="A398" s="63"/>
      <c r="B398" s="30"/>
      <c r="C398" s="30"/>
      <c r="D398" s="30"/>
      <c r="E398" s="30"/>
      <c r="F398" s="30"/>
      <c r="G398" s="30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64"/>
      <c r="S398" s="3"/>
      <c r="T398" s="65"/>
      <c r="U398" s="3"/>
      <c r="V398" s="66"/>
      <c r="W398" s="3"/>
      <c r="X398" s="67"/>
      <c r="Y398" s="3"/>
      <c r="Z398" s="66"/>
      <c r="AA398" s="64"/>
      <c r="AB398" s="3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68"/>
      <c r="AT398" s="68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  <c r="BJ398" s="30"/>
      <c r="BK398" s="30"/>
      <c r="BL398" s="30"/>
      <c r="BM398" s="30"/>
      <c r="BN398" s="30"/>
      <c r="BO398" s="30"/>
    </row>
    <row r="399" spans="1:67" ht="27" customHeight="1" x14ac:dyDescent="0.2">
      <c r="A399" s="63"/>
      <c r="B399" s="30"/>
      <c r="C399" s="30"/>
      <c r="D399" s="30"/>
      <c r="E399" s="30"/>
      <c r="F399" s="30"/>
      <c r="G399" s="30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64"/>
      <c r="S399" s="3"/>
      <c r="T399" s="65"/>
      <c r="U399" s="3"/>
      <c r="V399" s="66"/>
      <c r="W399" s="3"/>
      <c r="X399" s="67"/>
      <c r="Y399" s="3"/>
      <c r="Z399" s="66"/>
      <c r="AA399" s="64"/>
      <c r="AB399" s="3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68"/>
      <c r="AT399" s="68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  <c r="BI399" s="30"/>
      <c r="BJ399" s="30"/>
      <c r="BK399" s="30"/>
      <c r="BL399" s="30"/>
      <c r="BM399" s="30"/>
      <c r="BN399" s="30"/>
      <c r="BO399" s="30"/>
    </row>
    <row r="400" spans="1:67" ht="27" customHeight="1" x14ac:dyDescent="0.2">
      <c r="A400" s="63"/>
      <c r="B400" s="30"/>
      <c r="C400" s="30"/>
      <c r="D400" s="30"/>
      <c r="E400" s="30"/>
      <c r="F400" s="30"/>
      <c r="G400" s="30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64"/>
      <c r="S400" s="3"/>
      <c r="T400" s="65"/>
      <c r="U400" s="3"/>
      <c r="V400" s="66"/>
      <c r="W400" s="3"/>
      <c r="X400" s="67"/>
      <c r="Y400" s="3"/>
      <c r="Z400" s="66"/>
      <c r="AA400" s="64"/>
      <c r="AB400" s="3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68"/>
      <c r="AT400" s="68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  <c r="BJ400" s="30"/>
      <c r="BK400" s="30"/>
      <c r="BL400" s="30"/>
      <c r="BM400" s="30"/>
      <c r="BN400" s="30"/>
      <c r="BO400" s="30"/>
    </row>
    <row r="401" spans="1:67" ht="27" customHeight="1" x14ac:dyDescent="0.2">
      <c r="A401" s="63"/>
      <c r="B401" s="30"/>
      <c r="C401" s="30"/>
      <c r="D401" s="30"/>
      <c r="E401" s="30"/>
      <c r="F401" s="30"/>
      <c r="G401" s="30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64"/>
      <c r="S401" s="3"/>
      <c r="T401" s="65"/>
      <c r="U401" s="3"/>
      <c r="V401" s="66"/>
      <c r="W401" s="3"/>
      <c r="X401" s="67"/>
      <c r="Y401" s="3"/>
      <c r="Z401" s="66"/>
      <c r="AA401" s="64"/>
      <c r="AB401" s="3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68"/>
      <c r="AT401" s="68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  <c r="BI401" s="30"/>
      <c r="BJ401" s="30"/>
      <c r="BK401" s="30"/>
      <c r="BL401" s="30"/>
      <c r="BM401" s="30"/>
      <c r="BN401" s="30"/>
      <c r="BO401" s="30"/>
    </row>
    <row r="402" spans="1:67" ht="27" customHeight="1" x14ac:dyDescent="0.2">
      <c r="A402" s="63"/>
      <c r="B402" s="30"/>
      <c r="C402" s="30"/>
      <c r="D402" s="30"/>
      <c r="E402" s="30"/>
      <c r="F402" s="30"/>
      <c r="G402" s="30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64"/>
      <c r="S402" s="3"/>
      <c r="T402" s="65"/>
      <c r="U402" s="3"/>
      <c r="V402" s="66"/>
      <c r="W402" s="3"/>
      <c r="X402" s="67"/>
      <c r="Y402" s="3"/>
      <c r="Z402" s="66"/>
      <c r="AA402" s="64"/>
      <c r="AB402" s="3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68"/>
      <c r="AT402" s="68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  <c r="BJ402" s="30"/>
      <c r="BK402" s="30"/>
      <c r="BL402" s="30"/>
      <c r="BM402" s="30"/>
      <c r="BN402" s="30"/>
      <c r="BO402" s="30"/>
    </row>
    <row r="403" spans="1:67" ht="27" customHeight="1" x14ac:dyDescent="0.2">
      <c r="A403" s="63"/>
      <c r="B403" s="30"/>
      <c r="C403" s="30"/>
      <c r="D403" s="30"/>
      <c r="E403" s="30"/>
      <c r="F403" s="30"/>
      <c r="G403" s="30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64"/>
      <c r="S403" s="3"/>
      <c r="T403" s="65"/>
      <c r="U403" s="3"/>
      <c r="V403" s="66"/>
      <c r="W403" s="3"/>
      <c r="X403" s="67"/>
      <c r="Y403" s="3"/>
      <c r="Z403" s="66"/>
      <c r="AA403" s="64"/>
      <c r="AB403" s="3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68"/>
      <c r="AT403" s="68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  <c r="BI403" s="30"/>
      <c r="BJ403" s="30"/>
      <c r="BK403" s="30"/>
      <c r="BL403" s="30"/>
      <c r="BM403" s="30"/>
      <c r="BN403" s="30"/>
      <c r="BO403" s="30"/>
    </row>
    <row r="404" spans="1:67" ht="27" customHeight="1" x14ac:dyDescent="0.2">
      <c r="A404" s="63"/>
      <c r="B404" s="30"/>
      <c r="C404" s="30"/>
      <c r="D404" s="30"/>
      <c r="E404" s="30"/>
      <c r="F404" s="30"/>
      <c r="G404" s="30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64"/>
      <c r="S404" s="3"/>
      <c r="T404" s="65"/>
      <c r="U404" s="3"/>
      <c r="V404" s="66"/>
      <c r="W404" s="3"/>
      <c r="X404" s="67"/>
      <c r="Y404" s="3"/>
      <c r="Z404" s="66"/>
      <c r="AA404" s="64"/>
      <c r="AB404" s="3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68"/>
      <c r="AT404" s="68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  <c r="BJ404" s="30"/>
      <c r="BK404" s="30"/>
      <c r="BL404" s="30"/>
      <c r="BM404" s="30"/>
      <c r="BN404" s="30"/>
      <c r="BO404" s="30"/>
    </row>
    <row r="405" spans="1:67" ht="27" customHeight="1" x14ac:dyDescent="0.2">
      <c r="A405" s="63"/>
      <c r="B405" s="30"/>
      <c r="C405" s="30"/>
      <c r="D405" s="30"/>
      <c r="E405" s="30"/>
      <c r="F405" s="30"/>
      <c r="G405" s="30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64"/>
      <c r="S405" s="3"/>
      <c r="T405" s="65"/>
      <c r="U405" s="3"/>
      <c r="V405" s="66"/>
      <c r="W405" s="3"/>
      <c r="X405" s="67"/>
      <c r="Y405" s="3"/>
      <c r="Z405" s="66"/>
      <c r="AA405" s="64"/>
      <c r="AB405" s="3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68"/>
      <c r="AT405" s="68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  <c r="BJ405" s="30"/>
      <c r="BK405" s="30"/>
      <c r="BL405" s="30"/>
      <c r="BM405" s="30"/>
      <c r="BN405" s="30"/>
      <c r="BO405" s="30"/>
    </row>
    <row r="406" spans="1:67" ht="27" customHeight="1" x14ac:dyDescent="0.2">
      <c r="A406" s="63"/>
      <c r="B406" s="30"/>
      <c r="C406" s="30"/>
      <c r="D406" s="30"/>
      <c r="E406" s="30"/>
      <c r="F406" s="30"/>
      <c r="G406" s="30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64"/>
      <c r="S406" s="3"/>
      <c r="T406" s="65"/>
      <c r="U406" s="3"/>
      <c r="V406" s="66"/>
      <c r="W406" s="3"/>
      <c r="X406" s="67"/>
      <c r="Y406" s="3"/>
      <c r="Z406" s="66"/>
      <c r="AA406" s="64"/>
      <c r="AB406" s="3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68"/>
      <c r="AT406" s="68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  <c r="BI406" s="30"/>
      <c r="BJ406" s="30"/>
      <c r="BK406" s="30"/>
      <c r="BL406" s="30"/>
      <c r="BM406" s="30"/>
      <c r="BN406" s="30"/>
      <c r="BO406" s="30"/>
    </row>
    <row r="407" spans="1:67" ht="27" customHeight="1" x14ac:dyDescent="0.2">
      <c r="A407" s="63"/>
      <c r="B407" s="30"/>
      <c r="C407" s="30"/>
      <c r="D407" s="30"/>
      <c r="E407" s="30"/>
      <c r="F407" s="30"/>
      <c r="G407" s="30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64"/>
      <c r="S407" s="3"/>
      <c r="T407" s="65"/>
      <c r="U407" s="3"/>
      <c r="V407" s="66"/>
      <c r="W407" s="3"/>
      <c r="X407" s="67"/>
      <c r="Y407" s="3"/>
      <c r="Z407" s="66"/>
      <c r="AA407" s="64"/>
      <c r="AB407" s="3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68"/>
      <c r="AT407" s="68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  <c r="BJ407" s="30"/>
      <c r="BK407" s="30"/>
      <c r="BL407" s="30"/>
      <c r="BM407" s="30"/>
      <c r="BN407" s="30"/>
      <c r="BO407" s="30"/>
    </row>
    <row r="408" spans="1:67" ht="27" customHeight="1" x14ac:dyDescent="0.2">
      <c r="A408" s="63"/>
      <c r="B408" s="30"/>
      <c r="C408" s="30"/>
      <c r="D408" s="30"/>
      <c r="E408" s="30"/>
      <c r="F408" s="30"/>
      <c r="G408" s="30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64"/>
      <c r="S408" s="3"/>
      <c r="T408" s="65"/>
      <c r="U408" s="3"/>
      <c r="V408" s="66"/>
      <c r="W408" s="3"/>
      <c r="X408" s="67"/>
      <c r="Y408" s="3"/>
      <c r="Z408" s="66"/>
      <c r="AA408" s="64"/>
      <c r="AB408" s="3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68"/>
      <c r="AT408" s="68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  <c r="BI408" s="30"/>
      <c r="BJ408" s="30"/>
      <c r="BK408" s="30"/>
      <c r="BL408" s="30"/>
      <c r="BM408" s="30"/>
      <c r="BN408" s="30"/>
      <c r="BO408" s="30"/>
    </row>
    <row r="409" spans="1:67" ht="27" customHeight="1" x14ac:dyDescent="0.2">
      <c r="A409" s="63"/>
      <c r="B409" s="30"/>
      <c r="C409" s="30"/>
      <c r="D409" s="30"/>
      <c r="E409" s="30"/>
      <c r="F409" s="30"/>
      <c r="G409" s="30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64"/>
      <c r="S409" s="3"/>
      <c r="T409" s="65"/>
      <c r="U409" s="3"/>
      <c r="V409" s="66"/>
      <c r="W409" s="3"/>
      <c r="X409" s="67"/>
      <c r="Y409" s="3"/>
      <c r="Z409" s="66"/>
      <c r="AA409" s="64"/>
      <c r="AB409" s="3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68"/>
      <c r="AT409" s="68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  <c r="BJ409" s="30"/>
      <c r="BK409" s="30"/>
      <c r="BL409" s="30"/>
      <c r="BM409" s="30"/>
      <c r="BN409" s="30"/>
      <c r="BO409" s="30"/>
    </row>
    <row r="410" spans="1:67" ht="27" customHeight="1" x14ac:dyDescent="0.2">
      <c r="A410" s="63"/>
      <c r="B410" s="30"/>
      <c r="C410" s="30"/>
      <c r="D410" s="30"/>
      <c r="E410" s="30"/>
      <c r="F410" s="30"/>
      <c r="G410" s="30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64"/>
      <c r="S410" s="3"/>
      <c r="T410" s="65"/>
      <c r="U410" s="3"/>
      <c r="V410" s="66"/>
      <c r="W410" s="3"/>
      <c r="X410" s="67"/>
      <c r="Y410" s="3"/>
      <c r="Z410" s="66"/>
      <c r="AA410" s="64"/>
      <c r="AB410" s="3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68"/>
      <c r="AT410" s="68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  <c r="BJ410" s="30"/>
      <c r="BK410" s="30"/>
      <c r="BL410" s="30"/>
      <c r="BM410" s="30"/>
      <c r="BN410" s="30"/>
      <c r="BO410" s="30"/>
    </row>
    <row r="411" spans="1:67" ht="27" customHeight="1" x14ac:dyDescent="0.2">
      <c r="A411" s="63"/>
      <c r="B411" s="30"/>
      <c r="C411" s="30"/>
      <c r="D411" s="30"/>
      <c r="E411" s="30"/>
      <c r="F411" s="30"/>
      <c r="G411" s="30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64"/>
      <c r="S411" s="3"/>
      <c r="T411" s="65"/>
      <c r="U411" s="3"/>
      <c r="V411" s="66"/>
      <c r="W411" s="3"/>
      <c r="X411" s="67"/>
      <c r="Y411" s="3"/>
      <c r="Z411" s="66"/>
      <c r="AA411" s="64"/>
      <c r="AB411" s="3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68"/>
      <c r="AT411" s="68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  <c r="BM411" s="30"/>
      <c r="BN411" s="30"/>
      <c r="BO411" s="30"/>
    </row>
    <row r="412" spans="1:67" ht="27" customHeight="1" x14ac:dyDescent="0.2">
      <c r="A412" s="63"/>
      <c r="B412" s="30"/>
      <c r="C412" s="30"/>
      <c r="D412" s="30"/>
      <c r="E412" s="30"/>
      <c r="F412" s="30"/>
      <c r="G412" s="30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64"/>
      <c r="S412" s="3"/>
      <c r="T412" s="65"/>
      <c r="U412" s="3"/>
      <c r="V412" s="66"/>
      <c r="W412" s="3"/>
      <c r="X412" s="67"/>
      <c r="Y412" s="3"/>
      <c r="Z412" s="66"/>
      <c r="AA412" s="64"/>
      <c r="AB412" s="3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68"/>
      <c r="AT412" s="68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  <c r="BJ412" s="30"/>
      <c r="BK412" s="30"/>
      <c r="BL412" s="30"/>
      <c r="BM412" s="30"/>
      <c r="BN412" s="30"/>
      <c r="BO412" s="30"/>
    </row>
    <row r="413" spans="1:67" ht="27" customHeight="1" x14ac:dyDescent="0.2">
      <c r="A413" s="63"/>
      <c r="B413" s="30"/>
      <c r="C413" s="30"/>
      <c r="D413" s="30"/>
      <c r="E413" s="30"/>
      <c r="F413" s="30"/>
      <c r="G413" s="30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64"/>
      <c r="S413" s="3"/>
      <c r="T413" s="65"/>
      <c r="U413" s="3"/>
      <c r="V413" s="66"/>
      <c r="W413" s="3"/>
      <c r="X413" s="67"/>
      <c r="Y413" s="3"/>
      <c r="Z413" s="66"/>
      <c r="AA413" s="64"/>
      <c r="AB413" s="3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68"/>
      <c r="AT413" s="68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  <c r="BJ413" s="30"/>
      <c r="BK413" s="30"/>
      <c r="BL413" s="30"/>
      <c r="BM413" s="30"/>
      <c r="BN413" s="30"/>
      <c r="BO413" s="30"/>
    </row>
    <row r="414" spans="1:67" ht="27" customHeight="1" x14ac:dyDescent="0.2">
      <c r="A414" s="63"/>
      <c r="B414" s="30"/>
      <c r="C414" s="30"/>
      <c r="D414" s="30"/>
      <c r="E414" s="30"/>
      <c r="F414" s="30"/>
      <c r="G414" s="30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64"/>
      <c r="S414" s="3"/>
      <c r="T414" s="65"/>
      <c r="U414" s="3"/>
      <c r="V414" s="66"/>
      <c r="W414" s="3"/>
      <c r="X414" s="67"/>
      <c r="Y414" s="3"/>
      <c r="Z414" s="66"/>
      <c r="AA414" s="64"/>
      <c r="AB414" s="3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68"/>
      <c r="AT414" s="68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  <c r="BJ414" s="30"/>
      <c r="BK414" s="30"/>
      <c r="BL414" s="30"/>
      <c r="BM414" s="30"/>
      <c r="BN414" s="30"/>
      <c r="BO414" s="30"/>
    </row>
    <row r="415" spans="1:67" ht="27" customHeight="1" x14ac:dyDescent="0.2">
      <c r="A415" s="63"/>
      <c r="B415" s="30"/>
      <c r="C415" s="30"/>
      <c r="D415" s="30"/>
      <c r="E415" s="30"/>
      <c r="F415" s="30"/>
      <c r="G415" s="30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64"/>
      <c r="S415" s="3"/>
      <c r="T415" s="65"/>
      <c r="U415" s="3"/>
      <c r="V415" s="66"/>
      <c r="W415" s="3"/>
      <c r="X415" s="67"/>
      <c r="Y415" s="3"/>
      <c r="Z415" s="66"/>
      <c r="AA415" s="64"/>
      <c r="AB415" s="3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68"/>
      <c r="AT415" s="68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  <c r="BN415" s="30"/>
      <c r="BO415" s="30"/>
    </row>
    <row r="416" spans="1:67" ht="27" customHeight="1" x14ac:dyDescent="0.2">
      <c r="A416" s="63"/>
      <c r="B416" s="30"/>
      <c r="C416" s="30"/>
      <c r="D416" s="30"/>
      <c r="E416" s="30"/>
      <c r="F416" s="30"/>
      <c r="G416" s="30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64"/>
      <c r="S416" s="3"/>
      <c r="T416" s="65"/>
      <c r="U416" s="3"/>
      <c r="V416" s="66"/>
      <c r="W416" s="3"/>
      <c r="X416" s="67"/>
      <c r="Y416" s="3"/>
      <c r="Z416" s="66"/>
      <c r="AA416" s="64"/>
      <c r="AB416" s="3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68"/>
      <c r="AT416" s="68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  <c r="BJ416" s="30"/>
      <c r="BK416" s="30"/>
      <c r="BL416" s="30"/>
      <c r="BM416" s="30"/>
      <c r="BN416" s="30"/>
      <c r="BO416" s="30"/>
    </row>
    <row r="417" spans="1:67" ht="27" customHeight="1" x14ac:dyDescent="0.2">
      <c r="A417" s="63"/>
      <c r="B417" s="30"/>
      <c r="C417" s="30"/>
      <c r="D417" s="30"/>
      <c r="E417" s="30"/>
      <c r="F417" s="30"/>
      <c r="G417" s="30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64"/>
      <c r="S417" s="3"/>
      <c r="T417" s="65"/>
      <c r="U417" s="3"/>
      <c r="V417" s="66"/>
      <c r="W417" s="3"/>
      <c r="X417" s="67"/>
      <c r="Y417" s="3"/>
      <c r="Z417" s="66"/>
      <c r="AA417" s="64"/>
      <c r="AB417" s="3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68"/>
      <c r="AT417" s="68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  <c r="BJ417" s="30"/>
      <c r="BK417" s="30"/>
      <c r="BL417" s="30"/>
      <c r="BM417" s="30"/>
      <c r="BN417" s="30"/>
      <c r="BO417" s="30"/>
    </row>
    <row r="418" spans="1:67" ht="27" customHeight="1" x14ac:dyDescent="0.2">
      <c r="A418" s="63"/>
      <c r="B418" s="30"/>
      <c r="C418" s="30"/>
      <c r="D418" s="30"/>
      <c r="E418" s="30"/>
      <c r="F418" s="30"/>
      <c r="G418" s="30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64"/>
      <c r="S418" s="3"/>
      <c r="T418" s="65"/>
      <c r="U418" s="3"/>
      <c r="V418" s="66"/>
      <c r="W418" s="3"/>
      <c r="X418" s="67"/>
      <c r="Y418" s="3"/>
      <c r="Z418" s="66"/>
      <c r="AA418" s="64"/>
      <c r="AB418" s="3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68"/>
      <c r="AT418" s="68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  <c r="BJ418" s="30"/>
      <c r="BK418" s="30"/>
      <c r="BL418" s="30"/>
      <c r="BM418" s="30"/>
      <c r="BN418" s="30"/>
      <c r="BO418" s="30"/>
    </row>
    <row r="419" spans="1:67" ht="27" customHeight="1" x14ac:dyDescent="0.2">
      <c r="A419" s="63"/>
      <c r="B419" s="30"/>
      <c r="C419" s="30"/>
      <c r="D419" s="30"/>
      <c r="E419" s="30"/>
      <c r="F419" s="30"/>
      <c r="G419" s="30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64"/>
      <c r="S419" s="3"/>
      <c r="T419" s="65"/>
      <c r="U419" s="3"/>
      <c r="V419" s="66"/>
      <c r="W419" s="3"/>
      <c r="X419" s="67"/>
      <c r="Y419" s="3"/>
      <c r="Z419" s="66"/>
      <c r="AA419" s="64"/>
      <c r="AB419" s="3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68"/>
      <c r="AT419" s="68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  <c r="BJ419" s="30"/>
      <c r="BK419" s="30"/>
      <c r="BL419" s="30"/>
      <c r="BM419" s="30"/>
      <c r="BN419" s="30"/>
      <c r="BO419" s="30"/>
    </row>
    <row r="420" spans="1:67" ht="27" customHeight="1" x14ac:dyDescent="0.2">
      <c r="A420" s="63"/>
      <c r="B420" s="30"/>
      <c r="C420" s="30"/>
      <c r="D420" s="30"/>
      <c r="E420" s="30"/>
      <c r="F420" s="30"/>
      <c r="G420" s="30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64"/>
      <c r="S420" s="3"/>
      <c r="T420" s="65"/>
      <c r="U420" s="3"/>
      <c r="V420" s="66"/>
      <c r="W420" s="3"/>
      <c r="X420" s="67"/>
      <c r="Y420" s="3"/>
      <c r="Z420" s="66"/>
      <c r="AA420" s="64"/>
      <c r="AB420" s="3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68"/>
      <c r="AT420" s="68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  <c r="BJ420" s="30"/>
      <c r="BK420" s="30"/>
      <c r="BL420" s="30"/>
      <c r="BM420" s="30"/>
      <c r="BN420" s="30"/>
      <c r="BO420" s="30"/>
    </row>
    <row r="421" spans="1:67" ht="27" customHeight="1" x14ac:dyDescent="0.2">
      <c r="A421" s="63"/>
      <c r="B421" s="30"/>
      <c r="C421" s="30"/>
      <c r="D421" s="30"/>
      <c r="E421" s="30"/>
      <c r="F421" s="30"/>
      <c r="G421" s="30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64"/>
      <c r="S421" s="3"/>
      <c r="T421" s="65"/>
      <c r="U421" s="3"/>
      <c r="V421" s="66"/>
      <c r="W421" s="3"/>
      <c r="X421" s="67"/>
      <c r="Y421" s="3"/>
      <c r="Z421" s="66"/>
      <c r="AA421" s="64"/>
      <c r="AB421" s="3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68"/>
      <c r="AT421" s="68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  <c r="BJ421" s="30"/>
      <c r="BK421" s="30"/>
      <c r="BL421" s="30"/>
      <c r="BM421" s="30"/>
      <c r="BN421" s="30"/>
      <c r="BO421" s="30"/>
    </row>
    <row r="422" spans="1:67" ht="27" customHeight="1" x14ac:dyDescent="0.2">
      <c r="A422" s="63"/>
      <c r="B422" s="30"/>
      <c r="C422" s="30"/>
      <c r="D422" s="30"/>
      <c r="E422" s="30"/>
      <c r="F422" s="30"/>
      <c r="G422" s="30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64"/>
      <c r="S422" s="3"/>
      <c r="T422" s="65"/>
      <c r="U422" s="3"/>
      <c r="V422" s="66"/>
      <c r="W422" s="3"/>
      <c r="X422" s="67"/>
      <c r="Y422" s="3"/>
      <c r="Z422" s="66"/>
      <c r="AA422" s="64"/>
      <c r="AB422" s="3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68"/>
      <c r="AT422" s="68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  <c r="BJ422" s="30"/>
      <c r="BK422" s="30"/>
      <c r="BL422" s="30"/>
      <c r="BM422" s="30"/>
      <c r="BN422" s="30"/>
      <c r="BO422" s="30"/>
    </row>
    <row r="423" spans="1:67" ht="27" customHeight="1" x14ac:dyDescent="0.2">
      <c r="A423" s="63"/>
      <c r="B423" s="30"/>
      <c r="C423" s="30"/>
      <c r="D423" s="30"/>
      <c r="E423" s="30"/>
      <c r="F423" s="30"/>
      <c r="G423" s="30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64"/>
      <c r="S423" s="3"/>
      <c r="T423" s="65"/>
      <c r="U423" s="3"/>
      <c r="V423" s="66"/>
      <c r="W423" s="3"/>
      <c r="X423" s="67"/>
      <c r="Y423" s="3"/>
      <c r="Z423" s="66"/>
      <c r="AA423" s="64"/>
      <c r="AB423" s="3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68"/>
      <c r="AT423" s="68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  <c r="BJ423" s="30"/>
      <c r="BK423" s="30"/>
      <c r="BL423" s="30"/>
      <c r="BM423" s="30"/>
      <c r="BN423" s="30"/>
      <c r="BO423" s="30"/>
    </row>
    <row r="424" spans="1:67" ht="27" customHeight="1" x14ac:dyDescent="0.2">
      <c r="A424" s="63"/>
      <c r="B424" s="30"/>
      <c r="C424" s="30"/>
      <c r="D424" s="30"/>
      <c r="E424" s="30"/>
      <c r="F424" s="30"/>
      <c r="G424" s="30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64"/>
      <c r="S424" s="3"/>
      <c r="T424" s="65"/>
      <c r="U424" s="3"/>
      <c r="V424" s="66"/>
      <c r="W424" s="3"/>
      <c r="X424" s="67"/>
      <c r="Y424" s="3"/>
      <c r="Z424" s="66"/>
      <c r="AA424" s="64"/>
      <c r="AB424" s="3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68"/>
      <c r="AT424" s="68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  <c r="BN424" s="30"/>
      <c r="BO424" s="30"/>
    </row>
    <row r="425" spans="1:67" ht="27" customHeight="1" x14ac:dyDescent="0.2">
      <c r="A425" s="63"/>
      <c r="B425" s="30"/>
      <c r="C425" s="30"/>
      <c r="D425" s="30"/>
      <c r="E425" s="30"/>
      <c r="F425" s="30"/>
      <c r="G425" s="30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64"/>
      <c r="S425" s="3"/>
      <c r="T425" s="65"/>
      <c r="U425" s="3"/>
      <c r="V425" s="66"/>
      <c r="W425" s="3"/>
      <c r="X425" s="67"/>
      <c r="Y425" s="3"/>
      <c r="Z425" s="66"/>
      <c r="AA425" s="64"/>
      <c r="AB425" s="3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68"/>
      <c r="AT425" s="68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  <c r="BJ425" s="30"/>
      <c r="BK425" s="30"/>
      <c r="BL425" s="30"/>
      <c r="BM425" s="30"/>
      <c r="BN425" s="30"/>
      <c r="BO425" s="30"/>
    </row>
    <row r="426" spans="1:67" ht="27" customHeight="1" x14ac:dyDescent="0.2">
      <c r="A426" s="63"/>
      <c r="B426" s="30"/>
      <c r="C426" s="30"/>
      <c r="D426" s="30"/>
      <c r="E426" s="30"/>
      <c r="F426" s="30"/>
      <c r="G426" s="30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64"/>
      <c r="S426" s="3"/>
      <c r="T426" s="65"/>
      <c r="U426" s="3"/>
      <c r="V426" s="66"/>
      <c r="W426" s="3"/>
      <c r="X426" s="67"/>
      <c r="Y426" s="3"/>
      <c r="Z426" s="66"/>
      <c r="AA426" s="64"/>
      <c r="AB426" s="3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68"/>
      <c r="AT426" s="68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  <c r="BN426" s="30"/>
      <c r="BO426" s="30"/>
    </row>
    <row r="427" spans="1:67" ht="27" customHeight="1" x14ac:dyDescent="0.2">
      <c r="A427" s="63"/>
      <c r="B427" s="30"/>
      <c r="C427" s="30"/>
      <c r="D427" s="30"/>
      <c r="E427" s="30"/>
      <c r="F427" s="30"/>
      <c r="G427" s="30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64"/>
      <c r="S427" s="3"/>
      <c r="T427" s="65"/>
      <c r="U427" s="3"/>
      <c r="V427" s="66"/>
      <c r="W427" s="3"/>
      <c r="X427" s="67"/>
      <c r="Y427" s="3"/>
      <c r="Z427" s="66"/>
      <c r="AA427" s="64"/>
      <c r="AB427" s="3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68"/>
      <c r="AT427" s="68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  <c r="BN427" s="30"/>
      <c r="BO427" s="30"/>
    </row>
    <row r="428" spans="1:67" ht="27" customHeight="1" x14ac:dyDescent="0.2">
      <c r="A428" s="63"/>
      <c r="B428" s="30"/>
      <c r="C428" s="30"/>
      <c r="D428" s="30"/>
      <c r="E428" s="30"/>
      <c r="F428" s="30"/>
      <c r="G428" s="30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64"/>
      <c r="S428" s="3"/>
      <c r="T428" s="65"/>
      <c r="U428" s="3"/>
      <c r="V428" s="66"/>
      <c r="W428" s="3"/>
      <c r="X428" s="67"/>
      <c r="Y428" s="3"/>
      <c r="Z428" s="66"/>
      <c r="AA428" s="64"/>
      <c r="AB428" s="3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68"/>
      <c r="AT428" s="68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  <c r="BI428" s="30"/>
      <c r="BJ428" s="30"/>
      <c r="BK428" s="30"/>
      <c r="BL428" s="30"/>
      <c r="BM428" s="30"/>
      <c r="BN428" s="30"/>
      <c r="BO428" s="30"/>
    </row>
    <row r="429" spans="1:67" ht="27" customHeight="1" x14ac:dyDescent="0.2">
      <c r="A429" s="63"/>
      <c r="B429" s="30"/>
      <c r="C429" s="30"/>
      <c r="D429" s="30"/>
      <c r="E429" s="30"/>
      <c r="F429" s="30"/>
      <c r="G429" s="30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64"/>
      <c r="S429" s="3"/>
      <c r="T429" s="65"/>
      <c r="U429" s="3"/>
      <c r="V429" s="66"/>
      <c r="W429" s="3"/>
      <c r="X429" s="67"/>
      <c r="Y429" s="3"/>
      <c r="Z429" s="66"/>
      <c r="AA429" s="64"/>
      <c r="AB429" s="3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68"/>
      <c r="AT429" s="68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  <c r="BJ429" s="30"/>
      <c r="BK429" s="30"/>
      <c r="BL429" s="30"/>
      <c r="BM429" s="30"/>
      <c r="BN429" s="30"/>
      <c r="BO429" s="30"/>
    </row>
    <row r="430" spans="1:67" ht="27" customHeight="1" x14ac:dyDescent="0.2">
      <c r="A430" s="63"/>
      <c r="B430" s="30"/>
      <c r="C430" s="30"/>
      <c r="D430" s="30"/>
      <c r="E430" s="30"/>
      <c r="F430" s="30"/>
      <c r="G430" s="30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64"/>
      <c r="S430" s="3"/>
      <c r="T430" s="65"/>
      <c r="U430" s="3"/>
      <c r="V430" s="66"/>
      <c r="W430" s="3"/>
      <c r="X430" s="67"/>
      <c r="Y430" s="3"/>
      <c r="Z430" s="66"/>
      <c r="AA430" s="64"/>
      <c r="AB430" s="3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68"/>
      <c r="AT430" s="68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  <c r="BN430" s="30"/>
      <c r="BO430" s="30"/>
    </row>
    <row r="431" spans="1:67" ht="27" customHeight="1" x14ac:dyDescent="0.2">
      <c r="A431" s="63"/>
      <c r="B431" s="30"/>
      <c r="C431" s="30"/>
      <c r="D431" s="30"/>
      <c r="E431" s="30"/>
      <c r="F431" s="30"/>
      <c r="G431" s="30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64"/>
      <c r="S431" s="3"/>
      <c r="T431" s="65"/>
      <c r="U431" s="3"/>
      <c r="V431" s="66"/>
      <c r="W431" s="3"/>
      <c r="X431" s="67"/>
      <c r="Y431" s="3"/>
      <c r="Z431" s="66"/>
      <c r="AA431" s="64"/>
      <c r="AB431" s="3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68"/>
      <c r="AT431" s="68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</row>
    <row r="432" spans="1:67" ht="27" customHeight="1" x14ac:dyDescent="0.2">
      <c r="A432" s="63"/>
      <c r="B432" s="30"/>
      <c r="C432" s="30"/>
      <c r="D432" s="30"/>
      <c r="E432" s="30"/>
      <c r="F432" s="30"/>
      <c r="G432" s="30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64"/>
      <c r="S432" s="3"/>
      <c r="T432" s="65"/>
      <c r="U432" s="3"/>
      <c r="V432" s="66"/>
      <c r="W432" s="3"/>
      <c r="X432" s="67"/>
      <c r="Y432" s="3"/>
      <c r="Z432" s="66"/>
      <c r="AA432" s="64"/>
      <c r="AB432" s="3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68"/>
      <c r="AT432" s="68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  <c r="BJ432" s="30"/>
      <c r="BK432" s="30"/>
      <c r="BL432" s="30"/>
      <c r="BM432" s="30"/>
      <c r="BN432" s="30"/>
      <c r="BO432" s="30"/>
    </row>
    <row r="433" spans="1:67" ht="27" customHeight="1" x14ac:dyDescent="0.2">
      <c r="A433" s="63"/>
      <c r="B433" s="30"/>
      <c r="C433" s="30"/>
      <c r="D433" s="30"/>
      <c r="E433" s="30"/>
      <c r="F433" s="30"/>
      <c r="G433" s="30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64"/>
      <c r="S433" s="3"/>
      <c r="T433" s="65"/>
      <c r="U433" s="3"/>
      <c r="V433" s="66"/>
      <c r="W433" s="3"/>
      <c r="X433" s="67"/>
      <c r="Y433" s="3"/>
      <c r="Z433" s="66"/>
      <c r="AA433" s="64"/>
      <c r="AB433" s="3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68"/>
      <c r="AT433" s="68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  <c r="BG433" s="30"/>
      <c r="BH433" s="30"/>
      <c r="BI433" s="30"/>
      <c r="BJ433" s="30"/>
      <c r="BK433" s="30"/>
      <c r="BL433" s="30"/>
      <c r="BM433" s="30"/>
      <c r="BN433" s="30"/>
      <c r="BO433" s="30"/>
    </row>
    <row r="434" spans="1:67" ht="27" customHeight="1" x14ac:dyDescent="0.2">
      <c r="A434" s="63"/>
      <c r="B434" s="30"/>
      <c r="C434" s="30"/>
      <c r="D434" s="30"/>
      <c r="E434" s="30"/>
      <c r="F434" s="30"/>
      <c r="G434" s="30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64"/>
      <c r="S434" s="3"/>
      <c r="T434" s="65"/>
      <c r="U434" s="3"/>
      <c r="V434" s="66"/>
      <c r="W434" s="3"/>
      <c r="X434" s="67"/>
      <c r="Y434" s="3"/>
      <c r="Z434" s="66"/>
      <c r="AA434" s="64"/>
      <c r="AB434" s="3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68"/>
      <c r="AT434" s="68"/>
      <c r="AU434" s="30"/>
      <c r="AV434" s="30"/>
      <c r="AW434" s="30"/>
      <c r="AX434" s="30"/>
      <c r="AY434" s="30"/>
      <c r="AZ434" s="30"/>
      <c r="BA434" s="30"/>
      <c r="BB434" s="30"/>
      <c r="BC434" s="30"/>
      <c r="BD434" s="30"/>
      <c r="BE434" s="30"/>
      <c r="BF434" s="30"/>
      <c r="BG434" s="30"/>
      <c r="BH434" s="30"/>
      <c r="BI434" s="30"/>
      <c r="BJ434" s="30"/>
      <c r="BK434" s="30"/>
      <c r="BL434" s="30"/>
      <c r="BM434" s="30"/>
      <c r="BN434" s="30"/>
      <c r="BO434" s="30"/>
    </row>
    <row r="435" spans="1:67" ht="27" customHeight="1" x14ac:dyDescent="0.2">
      <c r="A435" s="63"/>
      <c r="B435" s="30"/>
      <c r="C435" s="30"/>
      <c r="D435" s="30"/>
      <c r="E435" s="30"/>
      <c r="F435" s="30"/>
      <c r="G435" s="30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64"/>
      <c r="S435" s="3"/>
      <c r="T435" s="65"/>
      <c r="U435" s="3"/>
      <c r="V435" s="66"/>
      <c r="W435" s="3"/>
      <c r="X435" s="67"/>
      <c r="Y435" s="3"/>
      <c r="Z435" s="66"/>
      <c r="AA435" s="64"/>
      <c r="AB435" s="3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68"/>
      <c r="AT435" s="68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  <c r="BG435" s="30"/>
      <c r="BH435" s="30"/>
      <c r="BI435" s="30"/>
      <c r="BJ435" s="30"/>
      <c r="BK435" s="30"/>
      <c r="BL435" s="30"/>
      <c r="BM435" s="30"/>
      <c r="BN435" s="30"/>
      <c r="BO435" s="30"/>
    </row>
    <row r="436" spans="1:67" ht="27" customHeight="1" x14ac:dyDescent="0.2">
      <c r="A436" s="63"/>
      <c r="B436" s="30"/>
      <c r="C436" s="30"/>
      <c r="D436" s="30"/>
      <c r="E436" s="30"/>
      <c r="F436" s="30"/>
      <c r="G436" s="30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64"/>
      <c r="S436" s="3"/>
      <c r="T436" s="65"/>
      <c r="U436" s="3"/>
      <c r="V436" s="66"/>
      <c r="W436" s="3"/>
      <c r="X436" s="67"/>
      <c r="Y436" s="3"/>
      <c r="Z436" s="66"/>
      <c r="AA436" s="64"/>
      <c r="AB436" s="3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68"/>
      <c r="AT436" s="68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  <c r="BG436" s="30"/>
      <c r="BH436" s="30"/>
      <c r="BI436" s="30"/>
      <c r="BJ436" s="30"/>
      <c r="BK436" s="30"/>
      <c r="BL436" s="30"/>
      <c r="BM436" s="30"/>
      <c r="BN436" s="30"/>
      <c r="BO436" s="30"/>
    </row>
    <row r="437" spans="1:67" ht="27" customHeight="1" x14ac:dyDescent="0.2">
      <c r="A437" s="63"/>
      <c r="B437" s="30"/>
      <c r="C437" s="30"/>
      <c r="D437" s="30"/>
      <c r="E437" s="30"/>
      <c r="F437" s="30"/>
      <c r="G437" s="30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64"/>
      <c r="S437" s="3"/>
      <c r="T437" s="65"/>
      <c r="U437" s="3"/>
      <c r="V437" s="66"/>
      <c r="W437" s="3"/>
      <c r="X437" s="67"/>
      <c r="Y437" s="3"/>
      <c r="Z437" s="66"/>
      <c r="AA437" s="64"/>
      <c r="AB437" s="3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68"/>
      <c r="AT437" s="68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  <c r="BG437" s="30"/>
      <c r="BH437" s="30"/>
      <c r="BI437" s="30"/>
      <c r="BJ437" s="30"/>
      <c r="BK437" s="30"/>
      <c r="BL437" s="30"/>
      <c r="BM437" s="30"/>
      <c r="BN437" s="30"/>
      <c r="BO437" s="30"/>
    </row>
    <row r="438" spans="1:67" ht="27" customHeight="1" x14ac:dyDescent="0.2">
      <c r="A438" s="63"/>
      <c r="B438" s="30"/>
      <c r="C438" s="30"/>
      <c r="D438" s="30"/>
      <c r="E438" s="30"/>
      <c r="F438" s="30"/>
      <c r="G438" s="30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64"/>
      <c r="S438" s="3"/>
      <c r="T438" s="65"/>
      <c r="U438" s="3"/>
      <c r="V438" s="66"/>
      <c r="W438" s="3"/>
      <c r="X438" s="67"/>
      <c r="Y438" s="3"/>
      <c r="Z438" s="66"/>
      <c r="AA438" s="64"/>
      <c r="AB438" s="3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68"/>
      <c r="AT438" s="68"/>
      <c r="AU438" s="30"/>
      <c r="AV438" s="30"/>
      <c r="AW438" s="30"/>
      <c r="AX438" s="30"/>
      <c r="AY438" s="30"/>
      <c r="AZ438" s="30"/>
      <c r="BA438" s="30"/>
      <c r="BB438" s="30"/>
      <c r="BC438" s="30"/>
      <c r="BD438" s="30"/>
      <c r="BE438" s="30"/>
      <c r="BF438" s="30"/>
      <c r="BG438" s="30"/>
      <c r="BH438" s="30"/>
      <c r="BI438" s="30"/>
      <c r="BJ438" s="30"/>
      <c r="BK438" s="30"/>
      <c r="BL438" s="30"/>
      <c r="BM438" s="30"/>
      <c r="BN438" s="30"/>
      <c r="BO438" s="30"/>
    </row>
    <row r="439" spans="1:67" ht="27" customHeight="1" x14ac:dyDescent="0.2">
      <c r="A439" s="63"/>
      <c r="B439" s="30"/>
      <c r="C439" s="30"/>
      <c r="D439" s="30"/>
      <c r="E439" s="30"/>
      <c r="F439" s="30"/>
      <c r="G439" s="30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64"/>
      <c r="S439" s="3"/>
      <c r="T439" s="65"/>
      <c r="U439" s="3"/>
      <c r="V439" s="66"/>
      <c r="W439" s="3"/>
      <c r="X439" s="67"/>
      <c r="Y439" s="3"/>
      <c r="Z439" s="66"/>
      <c r="AA439" s="64"/>
      <c r="AB439" s="3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68"/>
      <c r="AT439" s="68"/>
      <c r="AU439" s="30"/>
      <c r="AV439" s="30"/>
      <c r="AW439" s="30"/>
      <c r="AX439" s="30"/>
      <c r="AY439" s="30"/>
      <c r="AZ439" s="30"/>
      <c r="BA439" s="30"/>
      <c r="BB439" s="30"/>
      <c r="BC439" s="30"/>
      <c r="BD439" s="30"/>
      <c r="BE439" s="30"/>
      <c r="BF439" s="30"/>
      <c r="BG439" s="30"/>
      <c r="BH439" s="30"/>
      <c r="BI439" s="30"/>
      <c r="BJ439" s="30"/>
      <c r="BK439" s="30"/>
      <c r="BL439" s="30"/>
      <c r="BM439" s="30"/>
      <c r="BN439" s="30"/>
      <c r="BO439" s="30"/>
    </row>
    <row r="440" spans="1:67" ht="27" customHeight="1" x14ac:dyDescent="0.2">
      <c r="A440" s="63"/>
      <c r="B440" s="30"/>
      <c r="C440" s="30"/>
      <c r="D440" s="30"/>
      <c r="E440" s="30"/>
      <c r="F440" s="30"/>
      <c r="G440" s="30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64"/>
      <c r="S440" s="3"/>
      <c r="T440" s="65"/>
      <c r="U440" s="3"/>
      <c r="V440" s="66"/>
      <c r="W440" s="3"/>
      <c r="X440" s="67"/>
      <c r="Y440" s="3"/>
      <c r="Z440" s="66"/>
      <c r="AA440" s="64"/>
      <c r="AB440" s="3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68"/>
      <c r="AT440" s="68"/>
      <c r="AU440" s="30"/>
      <c r="AV440" s="30"/>
      <c r="AW440" s="30"/>
      <c r="AX440" s="30"/>
      <c r="AY440" s="30"/>
      <c r="AZ440" s="30"/>
      <c r="BA440" s="30"/>
      <c r="BB440" s="30"/>
      <c r="BC440" s="30"/>
      <c r="BD440" s="30"/>
      <c r="BE440" s="30"/>
      <c r="BF440" s="30"/>
      <c r="BG440" s="30"/>
      <c r="BH440" s="30"/>
      <c r="BI440" s="30"/>
      <c r="BJ440" s="30"/>
      <c r="BK440" s="30"/>
      <c r="BL440" s="30"/>
      <c r="BM440" s="30"/>
      <c r="BN440" s="30"/>
      <c r="BO440" s="30"/>
    </row>
    <row r="441" spans="1:67" ht="27" customHeight="1" x14ac:dyDescent="0.2">
      <c r="A441" s="63"/>
      <c r="B441" s="30"/>
      <c r="C441" s="30"/>
      <c r="D441" s="30"/>
      <c r="E441" s="30"/>
      <c r="F441" s="30"/>
      <c r="G441" s="30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64"/>
      <c r="S441" s="3"/>
      <c r="T441" s="65"/>
      <c r="U441" s="3"/>
      <c r="V441" s="66"/>
      <c r="W441" s="3"/>
      <c r="X441" s="67"/>
      <c r="Y441" s="3"/>
      <c r="Z441" s="66"/>
      <c r="AA441" s="64"/>
      <c r="AB441" s="3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68"/>
      <c r="AT441" s="68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  <c r="BJ441" s="30"/>
      <c r="BK441" s="30"/>
      <c r="BL441" s="30"/>
      <c r="BM441" s="30"/>
      <c r="BN441" s="30"/>
      <c r="BO441" s="30"/>
    </row>
    <row r="442" spans="1:67" ht="27" customHeight="1" x14ac:dyDescent="0.2">
      <c r="A442" s="63"/>
      <c r="B442" s="30"/>
      <c r="C442" s="30"/>
      <c r="D442" s="30"/>
      <c r="E442" s="30"/>
      <c r="F442" s="30"/>
      <c r="G442" s="30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64"/>
      <c r="S442" s="3"/>
      <c r="T442" s="65"/>
      <c r="U442" s="3"/>
      <c r="V442" s="66"/>
      <c r="W442" s="3"/>
      <c r="X442" s="67"/>
      <c r="Y442" s="3"/>
      <c r="Z442" s="66"/>
      <c r="AA442" s="64"/>
      <c r="AB442" s="3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68"/>
      <c r="AT442" s="68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  <c r="BG442" s="30"/>
      <c r="BH442" s="30"/>
      <c r="BI442" s="30"/>
      <c r="BJ442" s="30"/>
      <c r="BK442" s="30"/>
      <c r="BL442" s="30"/>
      <c r="BM442" s="30"/>
      <c r="BN442" s="30"/>
      <c r="BO442" s="30"/>
    </row>
    <row r="443" spans="1:67" ht="27" customHeight="1" x14ac:dyDescent="0.2">
      <c r="A443" s="63"/>
      <c r="B443" s="30"/>
      <c r="C443" s="30"/>
      <c r="D443" s="30"/>
      <c r="E443" s="30"/>
      <c r="F443" s="30"/>
      <c r="G443" s="30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64"/>
      <c r="S443" s="3"/>
      <c r="T443" s="65"/>
      <c r="U443" s="3"/>
      <c r="V443" s="66"/>
      <c r="W443" s="3"/>
      <c r="X443" s="67"/>
      <c r="Y443" s="3"/>
      <c r="Z443" s="66"/>
      <c r="AA443" s="64"/>
      <c r="AB443" s="3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68"/>
      <c r="AT443" s="68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  <c r="BJ443" s="30"/>
      <c r="BK443" s="30"/>
      <c r="BL443" s="30"/>
      <c r="BM443" s="30"/>
      <c r="BN443" s="30"/>
      <c r="BO443" s="30"/>
    </row>
    <row r="444" spans="1:67" ht="27" customHeight="1" x14ac:dyDescent="0.2">
      <c r="A444" s="63"/>
      <c r="B444" s="30"/>
      <c r="C444" s="30"/>
      <c r="D444" s="30"/>
      <c r="E444" s="30"/>
      <c r="F444" s="30"/>
      <c r="G444" s="30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64"/>
      <c r="S444" s="3"/>
      <c r="T444" s="65"/>
      <c r="U444" s="3"/>
      <c r="V444" s="66"/>
      <c r="W444" s="3"/>
      <c r="X444" s="67"/>
      <c r="Y444" s="3"/>
      <c r="Z444" s="66"/>
      <c r="AA444" s="64"/>
      <c r="AB444" s="3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68"/>
      <c r="AT444" s="68"/>
      <c r="AU444" s="30"/>
      <c r="AV444" s="30"/>
      <c r="AW444" s="30"/>
      <c r="AX444" s="30"/>
      <c r="AY444" s="30"/>
      <c r="AZ444" s="30"/>
      <c r="BA444" s="30"/>
      <c r="BB444" s="30"/>
      <c r="BC444" s="30"/>
      <c r="BD444" s="30"/>
      <c r="BE444" s="30"/>
      <c r="BF444" s="30"/>
      <c r="BG444" s="30"/>
      <c r="BH444" s="30"/>
      <c r="BI444" s="30"/>
      <c r="BJ444" s="30"/>
      <c r="BK444" s="30"/>
      <c r="BL444" s="30"/>
      <c r="BM444" s="30"/>
      <c r="BN444" s="30"/>
      <c r="BO444" s="30"/>
    </row>
    <row r="445" spans="1:67" ht="27" customHeight="1" x14ac:dyDescent="0.2">
      <c r="A445" s="63"/>
      <c r="B445" s="30"/>
      <c r="C445" s="30"/>
      <c r="D445" s="30"/>
      <c r="E445" s="30"/>
      <c r="F445" s="30"/>
      <c r="G445" s="3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64"/>
      <c r="S445" s="3"/>
      <c r="T445" s="65"/>
      <c r="U445" s="3"/>
      <c r="V445" s="66"/>
      <c r="W445" s="3"/>
      <c r="X445" s="67"/>
      <c r="Y445" s="3"/>
      <c r="Z445" s="66"/>
      <c r="AA445" s="64"/>
      <c r="AB445" s="3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68"/>
      <c r="AT445" s="68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  <c r="BG445" s="30"/>
      <c r="BH445" s="30"/>
      <c r="BI445" s="30"/>
      <c r="BJ445" s="30"/>
      <c r="BK445" s="30"/>
      <c r="BL445" s="30"/>
      <c r="BM445" s="30"/>
      <c r="BN445" s="30"/>
      <c r="BO445" s="30"/>
    </row>
    <row r="446" spans="1:67" ht="27" customHeight="1" x14ac:dyDescent="0.2">
      <c r="A446" s="63"/>
      <c r="B446" s="30"/>
      <c r="C446" s="30"/>
      <c r="D446" s="30"/>
      <c r="E446" s="30"/>
      <c r="F446" s="30"/>
      <c r="G446" s="3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64"/>
      <c r="S446" s="3"/>
      <c r="T446" s="65"/>
      <c r="U446" s="3"/>
      <c r="V446" s="66"/>
      <c r="W446" s="3"/>
      <c r="X446" s="67"/>
      <c r="Y446" s="3"/>
      <c r="Z446" s="66"/>
      <c r="AA446" s="64"/>
      <c r="AB446" s="3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68"/>
      <c r="AT446" s="68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  <c r="BG446" s="30"/>
      <c r="BH446" s="30"/>
      <c r="BI446" s="30"/>
      <c r="BJ446" s="30"/>
      <c r="BK446" s="30"/>
      <c r="BL446" s="30"/>
      <c r="BM446" s="30"/>
      <c r="BN446" s="30"/>
      <c r="BO446" s="30"/>
    </row>
    <row r="447" spans="1:67" ht="27" customHeight="1" x14ac:dyDescent="0.2">
      <c r="A447" s="63"/>
      <c r="B447" s="30"/>
      <c r="C447" s="30"/>
      <c r="D447" s="30"/>
      <c r="E447" s="30"/>
      <c r="F447" s="30"/>
      <c r="G447" s="3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64"/>
      <c r="S447" s="3"/>
      <c r="T447" s="65"/>
      <c r="U447" s="3"/>
      <c r="V447" s="66"/>
      <c r="W447" s="3"/>
      <c r="X447" s="67"/>
      <c r="Y447" s="3"/>
      <c r="Z447" s="66"/>
      <c r="AA447" s="64"/>
      <c r="AB447" s="3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68"/>
      <c r="AT447" s="68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  <c r="BG447" s="30"/>
      <c r="BH447" s="30"/>
      <c r="BI447" s="30"/>
      <c r="BJ447" s="30"/>
      <c r="BK447" s="30"/>
      <c r="BL447" s="30"/>
      <c r="BM447" s="30"/>
      <c r="BN447" s="30"/>
      <c r="BO447" s="30"/>
    </row>
    <row r="448" spans="1:67" ht="27" customHeight="1" x14ac:dyDescent="0.2">
      <c r="A448" s="63"/>
      <c r="B448" s="30"/>
      <c r="C448" s="30"/>
      <c r="D448" s="30"/>
      <c r="E448" s="30"/>
      <c r="F448" s="30"/>
      <c r="G448" s="3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64"/>
      <c r="S448" s="3"/>
      <c r="T448" s="65"/>
      <c r="U448" s="3"/>
      <c r="V448" s="66"/>
      <c r="W448" s="3"/>
      <c r="X448" s="67"/>
      <c r="Y448" s="3"/>
      <c r="Z448" s="66"/>
      <c r="AA448" s="64"/>
      <c r="AB448" s="3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68"/>
      <c r="AT448" s="68"/>
      <c r="AU448" s="30"/>
      <c r="AV448" s="30"/>
      <c r="AW448" s="30"/>
      <c r="AX448" s="30"/>
      <c r="AY448" s="30"/>
      <c r="AZ448" s="30"/>
      <c r="BA448" s="30"/>
      <c r="BB448" s="30"/>
      <c r="BC448" s="30"/>
      <c r="BD448" s="30"/>
      <c r="BE448" s="30"/>
      <c r="BF448" s="30"/>
      <c r="BG448" s="30"/>
      <c r="BH448" s="30"/>
      <c r="BI448" s="30"/>
      <c r="BJ448" s="30"/>
      <c r="BK448" s="30"/>
      <c r="BL448" s="30"/>
      <c r="BM448" s="30"/>
      <c r="BN448" s="30"/>
      <c r="BO448" s="30"/>
    </row>
    <row r="449" spans="1:67" ht="27" customHeight="1" x14ac:dyDescent="0.2">
      <c r="A449" s="63"/>
      <c r="B449" s="30"/>
      <c r="C449" s="30"/>
      <c r="D449" s="30"/>
      <c r="E449" s="30"/>
      <c r="F449" s="30"/>
      <c r="G449" s="3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64"/>
      <c r="S449" s="3"/>
      <c r="T449" s="65"/>
      <c r="U449" s="3"/>
      <c r="V449" s="66"/>
      <c r="W449" s="3"/>
      <c r="X449" s="67"/>
      <c r="Y449" s="3"/>
      <c r="Z449" s="66"/>
      <c r="AA449" s="64"/>
      <c r="AB449" s="3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68"/>
      <c r="AT449" s="68"/>
      <c r="AU449" s="30"/>
      <c r="AV449" s="30"/>
      <c r="AW449" s="30"/>
      <c r="AX449" s="30"/>
      <c r="AY449" s="30"/>
      <c r="AZ449" s="30"/>
      <c r="BA449" s="30"/>
      <c r="BB449" s="30"/>
      <c r="BC449" s="30"/>
      <c r="BD449" s="30"/>
      <c r="BE449" s="30"/>
      <c r="BF449" s="30"/>
      <c r="BG449" s="30"/>
      <c r="BH449" s="30"/>
      <c r="BI449" s="30"/>
      <c r="BJ449" s="30"/>
      <c r="BK449" s="30"/>
      <c r="BL449" s="30"/>
      <c r="BM449" s="30"/>
      <c r="BN449" s="30"/>
      <c r="BO449" s="30"/>
    </row>
    <row r="450" spans="1:67" ht="27" customHeight="1" x14ac:dyDescent="0.2">
      <c r="A450" s="63"/>
      <c r="B450" s="30"/>
      <c r="C450" s="30"/>
      <c r="D450" s="30"/>
      <c r="E450" s="30"/>
      <c r="F450" s="30"/>
      <c r="G450" s="30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64"/>
      <c r="S450" s="3"/>
      <c r="T450" s="65"/>
      <c r="U450" s="3"/>
      <c r="V450" s="66"/>
      <c r="W450" s="3"/>
      <c r="X450" s="67"/>
      <c r="Y450" s="3"/>
      <c r="Z450" s="66"/>
      <c r="AA450" s="64"/>
      <c r="AB450" s="3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68"/>
      <c r="AT450" s="68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  <c r="BG450" s="30"/>
      <c r="BH450" s="30"/>
      <c r="BI450" s="30"/>
      <c r="BJ450" s="30"/>
      <c r="BK450" s="30"/>
      <c r="BL450" s="30"/>
      <c r="BM450" s="30"/>
      <c r="BN450" s="30"/>
      <c r="BO450" s="30"/>
    </row>
    <row r="451" spans="1:67" ht="27" customHeight="1" x14ac:dyDescent="0.2">
      <c r="A451" s="63"/>
      <c r="B451" s="30"/>
      <c r="C451" s="30"/>
      <c r="D451" s="30"/>
      <c r="E451" s="30"/>
      <c r="F451" s="30"/>
      <c r="G451" s="30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64"/>
      <c r="S451" s="3"/>
      <c r="T451" s="65"/>
      <c r="U451" s="3"/>
      <c r="V451" s="66"/>
      <c r="W451" s="3"/>
      <c r="X451" s="67"/>
      <c r="Y451" s="3"/>
      <c r="Z451" s="66"/>
      <c r="AA451" s="64"/>
      <c r="AB451" s="3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68"/>
      <c r="AT451" s="68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  <c r="BG451" s="30"/>
      <c r="BH451" s="30"/>
      <c r="BI451" s="30"/>
      <c r="BJ451" s="30"/>
      <c r="BK451" s="30"/>
      <c r="BL451" s="30"/>
      <c r="BM451" s="30"/>
      <c r="BN451" s="30"/>
      <c r="BO451" s="30"/>
    </row>
    <row r="452" spans="1:67" ht="27" customHeight="1" x14ac:dyDescent="0.2">
      <c r="A452" s="63"/>
      <c r="B452" s="30"/>
      <c r="C452" s="30"/>
      <c r="D452" s="30"/>
      <c r="E452" s="30"/>
      <c r="F452" s="30"/>
      <c r="G452" s="30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64"/>
      <c r="S452" s="3"/>
      <c r="T452" s="65"/>
      <c r="U452" s="3"/>
      <c r="V452" s="66"/>
      <c r="W452" s="3"/>
      <c r="X452" s="67"/>
      <c r="Y452" s="3"/>
      <c r="Z452" s="66"/>
      <c r="AA452" s="64"/>
      <c r="AB452" s="3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68"/>
      <c r="AT452" s="68"/>
      <c r="AU452" s="30"/>
      <c r="AV452" s="30"/>
      <c r="AW452" s="30"/>
      <c r="AX452" s="30"/>
      <c r="AY452" s="30"/>
      <c r="AZ452" s="30"/>
      <c r="BA452" s="30"/>
      <c r="BB452" s="30"/>
      <c r="BC452" s="30"/>
      <c r="BD452" s="30"/>
      <c r="BE452" s="30"/>
      <c r="BF452" s="30"/>
      <c r="BG452" s="30"/>
      <c r="BH452" s="30"/>
      <c r="BI452" s="30"/>
      <c r="BJ452" s="30"/>
      <c r="BK452" s="30"/>
      <c r="BL452" s="30"/>
      <c r="BM452" s="30"/>
      <c r="BN452" s="30"/>
      <c r="BO452" s="30"/>
    </row>
    <row r="453" spans="1:67" ht="27" customHeight="1" x14ac:dyDescent="0.2">
      <c r="A453" s="63"/>
      <c r="B453" s="30"/>
      <c r="C453" s="30"/>
      <c r="D453" s="30"/>
      <c r="E453" s="30"/>
      <c r="F453" s="30"/>
      <c r="G453" s="30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64"/>
      <c r="S453" s="3"/>
      <c r="T453" s="65"/>
      <c r="U453" s="3"/>
      <c r="V453" s="66"/>
      <c r="W453" s="3"/>
      <c r="X453" s="67"/>
      <c r="Y453" s="3"/>
      <c r="Z453" s="66"/>
      <c r="AA453" s="64"/>
      <c r="AB453" s="3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68"/>
      <c r="AT453" s="68"/>
      <c r="AU453" s="30"/>
      <c r="AV453" s="30"/>
      <c r="AW453" s="30"/>
      <c r="AX453" s="30"/>
      <c r="AY453" s="30"/>
      <c r="AZ453" s="30"/>
      <c r="BA453" s="30"/>
      <c r="BB453" s="30"/>
      <c r="BC453" s="30"/>
      <c r="BD453" s="30"/>
      <c r="BE453" s="30"/>
      <c r="BF453" s="30"/>
      <c r="BG453" s="30"/>
      <c r="BH453" s="30"/>
      <c r="BI453" s="30"/>
      <c r="BJ453" s="30"/>
      <c r="BK453" s="30"/>
      <c r="BL453" s="30"/>
      <c r="BM453" s="30"/>
      <c r="BN453" s="30"/>
      <c r="BO453" s="30"/>
    </row>
    <row r="454" spans="1:67" ht="27" customHeight="1" x14ac:dyDescent="0.2">
      <c r="A454" s="63"/>
      <c r="B454" s="30"/>
      <c r="C454" s="30"/>
      <c r="D454" s="30"/>
      <c r="E454" s="30"/>
      <c r="F454" s="30"/>
      <c r="G454" s="30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64"/>
      <c r="S454" s="3"/>
      <c r="T454" s="65"/>
      <c r="U454" s="3"/>
      <c r="V454" s="66"/>
      <c r="W454" s="3"/>
      <c r="X454" s="67"/>
      <c r="Y454" s="3"/>
      <c r="Z454" s="66"/>
      <c r="AA454" s="64"/>
      <c r="AB454" s="3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68"/>
      <c r="AT454" s="68"/>
      <c r="AU454" s="30"/>
      <c r="AV454" s="30"/>
      <c r="AW454" s="30"/>
      <c r="AX454" s="30"/>
      <c r="AY454" s="30"/>
      <c r="AZ454" s="30"/>
      <c r="BA454" s="30"/>
      <c r="BB454" s="30"/>
      <c r="BC454" s="30"/>
      <c r="BD454" s="30"/>
      <c r="BE454" s="30"/>
      <c r="BF454" s="30"/>
      <c r="BG454" s="30"/>
      <c r="BH454" s="30"/>
      <c r="BI454" s="30"/>
      <c r="BJ454" s="30"/>
      <c r="BK454" s="30"/>
      <c r="BL454" s="30"/>
      <c r="BM454" s="30"/>
      <c r="BN454" s="30"/>
      <c r="BO454" s="30"/>
    </row>
    <row r="455" spans="1:67" ht="27" customHeight="1" x14ac:dyDescent="0.2">
      <c r="A455" s="63"/>
      <c r="B455" s="30"/>
      <c r="C455" s="30"/>
      <c r="D455" s="30"/>
      <c r="E455" s="30"/>
      <c r="F455" s="30"/>
      <c r="G455" s="30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64"/>
      <c r="S455" s="3"/>
      <c r="T455" s="65"/>
      <c r="U455" s="3"/>
      <c r="V455" s="66"/>
      <c r="W455" s="3"/>
      <c r="X455" s="67"/>
      <c r="Y455" s="3"/>
      <c r="Z455" s="66"/>
      <c r="AA455" s="64"/>
      <c r="AB455" s="3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68"/>
      <c r="AT455" s="68"/>
      <c r="AU455" s="30"/>
      <c r="AV455" s="30"/>
      <c r="AW455" s="30"/>
      <c r="AX455" s="30"/>
      <c r="AY455" s="30"/>
      <c r="AZ455" s="30"/>
      <c r="BA455" s="30"/>
      <c r="BB455" s="30"/>
      <c r="BC455" s="30"/>
      <c r="BD455" s="30"/>
      <c r="BE455" s="30"/>
      <c r="BF455" s="30"/>
      <c r="BG455" s="30"/>
      <c r="BH455" s="30"/>
      <c r="BI455" s="30"/>
      <c r="BJ455" s="30"/>
      <c r="BK455" s="30"/>
      <c r="BL455" s="30"/>
      <c r="BM455" s="30"/>
      <c r="BN455" s="30"/>
      <c r="BO455" s="30"/>
    </row>
    <row r="456" spans="1:67" ht="27" customHeight="1" x14ac:dyDescent="0.2">
      <c r="A456" s="63"/>
      <c r="B456" s="30"/>
      <c r="C456" s="30"/>
      <c r="D456" s="30"/>
      <c r="E456" s="30"/>
      <c r="F456" s="30"/>
      <c r="G456" s="30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64"/>
      <c r="S456" s="3"/>
      <c r="T456" s="65"/>
      <c r="U456" s="3"/>
      <c r="V456" s="66"/>
      <c r="W456" s="3"/>
      <c r="X456" s="67"/>
      <c r="Y456" s="3"/>
      <c r="Z456" s="66"/>
      <c r="AA456" s="64"/>
      <c r="AB456" s="3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68"/>
      <c r="AT456" s="68"/>
      <c r="AU456" s="30"/>
      <c r="AV456" s="30"/>
      <c r="AW456" s="30"/>
      <c r="AX456" s="30"/>
      <c r="AY456" s="30"/>
      <c r="AZ456" s="30"/>
      <c r="BA456" s="30"/>
      <c r="BB456" s="30"/>
      <c r="BC456" s="30"/>
      <c r="BD456" s="30"/>
      <c r="BE456" s="30"/>
      <c r="BF456" s="30"/>
      <c r="BG456" s="30"/>
      <c r="BH456" s="30"/>
      <c r="BI456" s="30"/>
      <c r="BJ456" s="30"/>
      <c r="BK456" s="30"/>
      <c r="BL456" s="30"/>
      <c r="BM456" s="30"/>
      <c r="BN456" s="30"/>
      <c r="BO456" s="30"/>
    </row>
    <row r="457" spans="1:67" ht="27" customHeight="1" x14ac:dyDescent="0.2">
      <c r="A457" s="63"/>
      <c r="B457" s="30"/>
      <c r="C457" s="30"/>
      <c r="D457" s="30"/>
      <c r="E457" s="30"/>
      <c r="F457" s="30"/>
      <c r="G457" s="30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64"/>
      <c r="S457" s="3"/>
      <c r="T457" s="65"/>
      <c r="U457" s="3"/>
      <c r="V457" s="66"/>
      <c r="W457" s="3"/>
      <c r="X457" s="67"/>
      <c r="Y457" s="3"/>
      <c r="Z457" s="66"/>
      <c r="AA457" s="64"/>
      <c r="AB457" s="3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68"/>
      <c r="AT457" s="68"/>
      <c r="AU457" s="30"/>
      <c r="AV457" s="30"/>
      <c r="AW457" s="30"/>
      <c r="AX457" s="30"/>
      <c r="AY457" s="30"/>
      <c r="AZ457" s="30"/>
      <c r="BA457" s="30"/>
      <c r="BB457" s="30"/>
      <c r="BC457" s="30"/>
      <c r="BD457" s="30"/>
      <c r="BE457" s="30"/>
      <c r="BF457" s="30"/>
      <c r="BG457" s="30"/>
      <c r="BH457" s="30"/>
      <c r="BI457" s="30"/>
      <c r="BJ457" s="30"/>
      <c r="BK457" s="30"/>
      <c r="BL457" s="30"/>
      <c r="BM457" s="30"/>
      <c r="BN457" s="30"/>
      <c r="BO457" s="30"/>
    </row>
    <row r="458" spans="1:67" ht="27" customHeight="1" x14ac:dyDescent="0.2">
      <c r="A458" s="63"/>
      <c r="B458" s="30"/>
      <c r="C458" s="30"/>
      <c r="D458" s="30"/>
      <c r="E458" s="30"/>
      <c r="F458" s="30"/>
      <c r="G458" s="30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64"/>
      <c r="S458" s="3"/>
      <c r="T458" s="65"/>
      <c r="U458" s="3"/>
      <c r="V458" s="66"/>
      <c r="W458" s="3"/>
      <c r="X458" s="67"/>
      <c r="Y458" s="3"/>
      <c r="Z458" s="66"/>
      <c r="AA458" s="64"/>
      <c r="AB458" s="3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68"/>
      <c r="AT458" s="68"/>
      <c r="AU458" s="30"/>
      <c r="AV458" s="30"/>
      <c r="AW458" s="30"/>
      <c r="AX458" s="30"/>
      <c r="AY458" s="30"/>
      <c r="AZ458" s="30"/>
      <c r="BA458" s="30"/>
      <c r="BB458" s="30"/>
      <c r="BC458" s="30"/>
      <c r="BD458" s="30"/>
      <c r="BE458" s="30"/>
      <c r="BF458" s="30"/>
      <c r="BG458" s="30"/>
      <c r="BH458" s="30"/>
      <c r="BI458" s="30"/>
      <c r="BJ458" s="30"/>
      <c r="BK458" s="30"/>
      <c r="BL458" s="30"/>
      <c r="BM458" s="30"/>
      <c r="BN458" s="30"/>
      <c r="BO458" s="30"/>
    </row>
    <row r="459" spans="1:67" ht="27" customHeight="1" x14ac:dyDescent="0.2">
      <c r="A459" s="63"/>
      <c r="B459" s="30"/>
      <c r="C459" s="30"/>
      <c r="D459" s="30"/>
      <c r="E459" s="30"/>
      <c r="F459" s="30"/>
      <c r="G459" s="30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64"/>
      <c r="S459" s="3"/>
      <c r="T459" s="65"/>
      <c r="U459" s="3"/>
      <c r="V459" s="66"/>
      <c r="W459" s="3"/>
      <c r="X459" s="67"/>
      <c r="Y459" s="3"/>
      <c r="Z459" s="66"/>
      <c r="AA459" s="64"/>
      <c r="AB459" s="3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68"/>
      <c r="AT459" s="68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  <c r="BG459" s="30"/>
      <c r="BH459" s="30"/>
      <c r="BI459" s="30"/>
      <c r="BJ459" s="30"/>
      <c r="BK459" s="30"/>
      <c r="BL459" s="30"/>
      <c r="BM459" s="30"/>
      <c r="BN459" s="30"/>
      <c r="BO459" s="30"/>
    </row>
    <row r="460" spans="1:67" ht="27" customHeight="1" x14ac:dyDescent="0.2">
      <c r="A460" s="63"/>
      <c r="B460" s="30"/>
      <c r="C460" s="30"/>
      <c r="D460" s="30"/>
      <c r="E460" s="30"/>
      <c r="F460" s="30"/>
      <c r="G460" s="30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64"/>
      <c r="S460" s="3"/>
      <c r="T460" s="65"/>
      <c r="U460" s="3"/>
      <c r="V460" s="66"/>
      <c r="W460" s="3"/>
      <c r="X460" s="67"/>
      <c r="Y460" s="3"/>
      <c r="Z460" s="66"/>
      <c r="AA460" s="64"/>
      <c r="AB460" s="3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68"/>
      <c r="AT460" s="68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  <c r="BG460" s="30"/>
      <c r="BH460" s="30"/>
      <c r="BI460" s="30"/>
      <c r="BJ460" s="30"/>
      <c r="BK460" s="30"/>
      <c r="BL460" s="30"/>
      <c r="BM460" s="30"/>
      <c r="BN460" s="30"/>
      <c r="BO460" s="30"/>
    </row>
    <row r="461" spans="1:67" ht="27" customHeight="1" x14ac:dyDescent="0.2">
      <c r="A461" s="63"/>
      <c r="B461" s="30"/>
      <c r="C461" s="30"/>
      <c r="D461" s="30"/>
      <c r="E461" s="30"/>
      <c r="F461" s="30"/>
      <c r="G461" s="30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64"/>
      <c r="S461" s="3"/>
      <c r="T461" s="65"/>
      <c r="U461" s="3"/>
      <c r="V461" s="66"/>
      <c r="W461" s="3"/>
      <c r="X461" s="67"/>
      <c r="Y461" s="3"/>
      <c r="Z461" s="66"/>
      <c r="AA461" s="64"/>
      <c r="AB461" s="3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68"/>
      <c r="AT461" s="68"/>
      <c r="AU461" s="30"/>
      <c r="AV461" s="30"/>
      <c r="AW461" s="30"/>
      <c r="AX461" s="30"/>
      <c r="AY461" s="30"/>
      <c r="AZ461" s="30"/>
      <c r="BA461" s="30"/>
      <c r="BB461" s="30"/>
      <c r="BC461" s="30"/>
      <c r="BD461" s="30"/>
      <c r="BE461" s="30"/>
      <c r="BF461" s="30"/>
      <c r="BG461" s="30"/>
      <c r="BH461" s="30"/>
      <c r="BI461" s="30"/>
      <c r="BJ461" s="30"/>
      <c r="BK461" s="30"/>
      <c r="BL461" s="30"/>
      <c r="BM461" s="30"/>
      <c r="BN461" s="30"/>
      <c r="BO461" s="30"/>
    </row>
    <row r="462" spans="1:67" ht="27" customHeight="1" x14ac:dyDescent="0.2">
      <c r="A462" s="63"/>
      <c r="B462" s="30"/>
      <c r="C462" s="30"/>
      <c r="D462" s="30"/>
      <c r="E462" s="30"/>
      <c r="F462" s="30"/>
      <c r="G462" s="30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64"/>
      <c r="S462" s="3"/>
      <c r="T462" s="65"/>
      <c r="U462" s="3"/>
      <c r="V462" s="66"/>
      <c r="W462" s="3"/>
      <c r="X462" s="67"/>
      <c r="Y462" s="3"/>
      <c r="Z462" s="66"/>
      <c r="AA462" s="64"/>
      <c r="AB462" s="3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68"/>
      <c r="AT462" s="68"/>
      <c r="AU462" s="30"/>
      <c r="AV462" s="30"/>
      <c r="AW462" s="30"/>
      <c r="AX462" s="30"/>
      <c r="AY462" s="30"/>
      <c r="AZ462" s="30"/>
      <c r="BA462" s="30"/>
      <c r="BB462" s="30"/>
      <c r="BC462" s="30"/>
      <c r="BD462" s="30"/>
      <c r="BE462" s="30"/>
      <c r="BF462" s="30"/>
      <c r="BG462" s="30"/>
      <c r="BH462" s="30"/>
      <c r="BI462" s="30"/>
      <c r="BJ462" s="30"/>
      <c r="BK462" s="30"/>
      <c r="BL462" s="30"/>
      <c r="BM462" s="30"/>
      <c r="BN462" s="30"/>
      <c r="BO462" s="30"/>
    </row>
    <row r="463" spans="1:67" ht="27" customHeight="1" x14ac:dyDescent="0.2">
      <c r="A463" s="63"/>
      <c r="B463" s="30"/>
      <c r="C463" s="30"/>
      <c r="D463" s="30"/>
      <c r="E463" s="30"/>
      <c r="F463" s="30"/>
      <c r="G463" s="30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64"/>
      <c r="S463" s="3"/>
      <c r="T463" s="65"/>
      <c r="U463" s="3"/>
      <c r="V463" s="66"/>
      <c r="W463" s="3"/>
      <c r="X463" s="67"/>
      <c r="Y463" s="3"/>
      <c r="Z463" s="66"/>
      <c r="AA463" s="64"/>
      <c r="AB463" s="3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68"/>
      <c r="AT463" s="68"/>
      <c r="AU463" s="30"/>
      <c r="AV463" s="30"/>
      <c r="AW463" s="30"/>
      <c r="AX463" s="30"/>
      <c r="AY463" s="30"/>
      <c r="AZ463" s="30"/>
      <c r="BA463" s="30"/>
      <c r="BB463" s="30"/>
      <c r="BC463" s="30"/>
      <c r="BD463" s="30"/>
      <c r="BE463" s="30"/>
      <c r="BF463" s="30"/>
      <c r="BG463" s="30"/>
      <c r="BH463" s="30"/>
      <c r="BI463" s="30"/>
      <c r="BJ463" s="30"/>
      <c r="BK463" s="30"/>
      <c r="BL463" s="30"/>
      <c r="BM463" s="30"/>
      <c r="BN463" s="30"/>
      <c r="BO463" s="30"/>
    </row>
    <row r="464" spans="1:67" ht="27" customHeight="1" x14ac:dyDescent="0.2">
      <c r="A464" s="63"/>
      <c r="B464" s="30"/>
      <c r="C464" s="30"/>
      <c r="D464" s="30"/>
      <c r="E464" s="30"/>
      <c r="F464" s="30"/>
      <c r="G464" s="30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64"/>
      <c r="S464" s="3"/>
      <c r="T464" s="65"/>
      <c r="U464" s="3"/>
      <c r="V464" s="66"/>
      <c r="W464" s="3"/>
      <c r="X464" s="67"/>
      <c r="Y464" s="3"/>
      <c r="Z464" s="66"/>
      <c r="AA464" s="64"/>
      <c r="AB464" s="3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68"/>
      <c r="AT464" s="68"/>
      <c r="AU464" s="30"/>
      <c r="AV464" s="30"/>
      <c r="AW464" s="30"/>
      <c r="AX464" s="30"/>
      <c r="AY464" s="30"/>
      <c r="AZ464" s="30"/>
      <c r="BA464" s="30"/>
      <c r="BB464" s="30"/>
      <c r="BC464" s="30"/>
      <c r="BD464" s="30"/>
      <c r="BE464" s="30"/>
      <c r="BF464" s="30"/>
      <c r="BG464" s="30"/>
      <c r="BH464" s="30"/>
      <c r="BI464" s="30"/>
      <c r="BJ464" s="30"/>
      <c r="BK464" s="30"/>
      <c r="BL464" s="30"/>
      <c r="BM464" s="30"/>
      <c r="BN464" s="30"/>
      <c r="BO464" s="30"/>
    </row>
    <row r="465" spans="1:67" ht="27" customHeight="1" x14ac:dyDescent="0.2">
      <c r="A465" s="63"/>
      <c r="B465" s="30"/>
      <c r="C465" s="30"/>
      <c r="D465" s="30"/>
      <c r="E465" s="30"/>
      <c r="F465" s="30"/>
      <c r="G465" s="30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64"/>
      <c r="S465" s="3"/>
      <c r="T465" s="65"/>
      <c r="U465" s="3"/>
      <c r="V465" s="66"/>
      <c r="W465" s="3"/>
      <c r="X465" s="67"/>
      <c r="Y465" s="3"/>
      <c r="Z465" s="66"/>
      <c r="AA465" s="64"/>
      <c r="AB465" s="3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68"/>
      <c r="AT465" s="68"/>
      <c r="AU465" s="30"/>
      <c r="AV465" s="30"/>
      <c r="AW465" s="30"/>
      <c r="AX465" s="30"/>
      <c r="AY465" s="30"/>
      <c r="AZ465" s="30"/>
      <c r="BA465" s="30"/>
      <c r="BB465" s="30"/>
      <c r="BC465" s="30"/>
      <c r="BD465" s="30"/>
      <c r="BE465" s="30"/>
      <c r="BF465" s="30"/>
      <c r="BG465" s="30"/>
      <c r="BH465" s="30"/>
      <c r="BI465" s="30"/>
      <c r="BJ465" s="30"/>
      <c r="BK465" s="30"/>
      <c r="BL465" s="30"/>
      <c r="BM465" s="30"/>
      <c r="BN465" s="30"/>
      <c r="BO465" s="30"/>
    </row>
    <row r="466" spans="1:67" ht="27" customHeight="1" x14ac:dyDescent="0.2">
      <c r="A466" s="63"/>
      <c r="B466" s="30"/>
      <c r="C466" s="30"/>
      <c r="D466" s="30"/>
      <c r="E466" s="30"/>
      <c r="F466" s="30"/>
      <c r="G466" s="30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64"/>
      <c r="S466" s="3"/>
      <c r="T466" s="65"/>
      <c r="U466" s="3"/>
      <c r="V466" s="66"/>
      <c r="W466" s="3"/>
      <c r="X466" s="67"/>
      <c r="Y466" s="3"/>
      <c r="Z466" s="66"/>
      <c r="AA466" s="64"/>
      <c r="AB466" s="3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68"/>
      <c r="AT466" s="68"/>
      <c r="AU466" s="30"/>
      <c r="AV466" s="30"/>
      <c r="AW466" s="30"/>
      <c r="AX466" s="30"/>
      <c r="AY466" s="30"/>
      <c r="AZ466" s="30"/>
      <c r="BA466" s="30"/>
      <c r="BB466" s="30"/>
      <c r="BC466" s="30"/>
      <c r="BD466" s="30"/>
      <c r="BE466" s="30"/>
      <c r="BF466" s="30"/>
      <c r="BG466" s="30"/>
      <c r="BH466" s="30"/>
      <c r="BI466" s="30"/>
      <c r="BJ466" s="30"/>
      <c r="BK466" s="30"/>
      <c r="BL466" s="30"/>
      <c r="BM466" s="30"/>
      <c r="BN466" s="30"/>
      <c r="BO466" s="30"/>
    </row>
    <row r="467" spans="1:67" ht="27" customHeight="1" x14ac:dyDescent="0.2">
      <c r="A467" s="63"/>
      <c r="B467" s="30"/>
      <c r="C467" s="30"/>
      <c r="D467" s="30"/>
      <c r="E467" s="30"/>
      <c r="F467" s="30"/>
      <c r="G467" s="30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64"/>
      <c r="S467" s="3"/>
      <c r="T467" s="65"/>
      <c r="U467" s="3"/>
      <c r="V467" s="66"/>
      <c r="W467" s="3"/>
      <c r="X467" s="67"/>
      <c r="Y467" s="3"/>
      <c r="Z467" s="66"/>
      <c r="AA467" s="64"/>
      <c r="AB467" s="3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68"/>
      <c r="AT467" s="68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  <c r="BG467" s="30"/>
      <c r="BH467" s="30"/>
      <c r="BI467" s="30"/>
      <c r="BJ467" s="30"/>
      <c r="BK467" s="30"/>
      <c r="BL467" s="30"/>
      <c r="BM467" s="30"/>
      <c r="BN467" s="30"/>
      <c r="BO467" s="30"/>
    </row>
    <row r="468" spans="1:67" ht="27" customHeight="1" x14ac:dyDescent="0.2">
      <c r="A468" s="63"/>
      <c r="B468" s="30"/>
      <c r="C468" s="30"/>
      <c r="D468" s="30"/>
      <c r="E468" s="30"/>
      <c r="F468" s="30"/>
      <c r="G468" s="30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64"/>
      <c r="S468" s="3"/>
      <c r="T468" s="65"/>
      <c r="U468" s="3"/>
      <c r="V468" s="66"/>
      <c r="W468" s="3"/>
      <c r="X468" s="67"/>
      <c r="Y468" s="3"/>
      <c r="Z468" s="66"/>
      <c r="AA468" s="64"/>
      <c r="AB468" s="3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68"/>
      <c r="AT468" s="68"/>
      <c r="AU468" s="30"/>
      <c r="AV468" s="30"/>
      <c r="AW468" s="30"/>
      <c r="AX468" s="30"/>
      <c r="AY468" s="30"/>
      <c r="AZ468" s="30"/>
      <c r="BA468" s="30"/>
      <c r="BB468" s="30"/>
      <c r="BC468" s="30"/>
      <c r="BD468" s="30"/>
      <c r="BE468" s="30"/>
      <c r="BF468" s="30"/>
      <c r="BG468" s="30"/>
      <c r="BH468" s="30"/>
      <c r="BI468" s="30"/>
      <c r="BJ468" s="30"/>
      <c r="BK468" s="30"/>
      <c r="BL468" s="30"/>
      <c r="BM468" s="30"/>
      <c r="BN468" s="30"/>
      <c r="BO468" s="30"/>
    </row>
    <row r="469" spans="1:67" ht="27" customHeight="1" x14ac:dyDescent="0.2">
      <c r="A469" s="63"/>
      <c r="B469" s="30"/>
      <c r="C469" s="30"/>
      <c r="D469" s="30"/>
      <c r="E469" s="30"/>
      <c r="F469" s="30"/>
      <c r="G469" s="30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64"/>
      <c r="S469" s="3"/>
      <c r="T469" s="65"/>
      <c r="U469" s="3"/>
      <c r="V469" s="66"/>
      <c r="W469" s="3"/>
      <c r="X469" s="67"/>
      <c r="Y469" s="3"/>
      <c r="Z469" s="66"/>
      <c r="AA469" s="64"/>
      <c r="AB469" s="3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68"/>
      <c r="AT469" s="68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  <c r="BG469" s="30"/>
      <c r="BH469" s="30"/>
      <c r="BI469" s="30"/>
      <c r="BJ469" s="30"/>
      <c r="BK469" s="30"/>
      <c r="BL469" s="30"/>
      <c r="BM469" s="30"/>
      <c r="BN469" s="30"/>
      <c r="BO469" s="30"/>
    </row>
    <row r="470" spans="1:67" ht="27" customHeight="1" x14ac:dyDescent="0.2">
      <c r="A470" s="63"/>
      <c r="B470" s="30"/>
      <c r="C470" s="30"/>
      <c r="D470" s="30"/>
      <c r="E470" s="30"/>
      <c r="F470" s="30"/>
      <c r="G470" s="30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64"/>
      <c r="S470" s="3"/>
      <c r="T470" s="65"/>
      <c r="U470" s="3"/>
      <c r="V470" s="66"/>
      <c r="W470" s="3"/>
      <c r="X470" s="67"/>
      <c r="Y470" s="3"/>
      <c r="Z470" s="66"/>
      <c r="AA470" s="64"/>
      <c r="AB470" s="3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68"/>
      <c r="AT470" s="68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  <c r="BG470" s="30"/>
      <c r="BH470" s="30"/>
      <c r="BI470" s="30"/>
      <c r="BJ470" s="30"/>
      <c r="BK470" s="30"/>
      <c r="BL470" s="30"/>
      <c r="BM470" s="30"/>
      <c r="BN470" s="30"/>
      <c r="BO470" s="30"/>
    </row>
    <row r="471" spans="1:67" ht="27" customHeight="1" x14ac:dyDescent="0.2">
      <c r="A471" s="63"/>
      <c r="B471" s="30"/>
      <c r="C471" s="30"/>
      <c r="D471" s="30"/>
      <c r="E471" s="30"/>
      <c r="F471" s="30"/>
      <c r="G471" s="30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64"/>
      <c r="S471" s="3"/>
      <c r="T471" s="65"/>
      <c r="U471" s="3"/>
      <c r="V471" s="66"/>
      <c r="W471" s="3"/>
      <c r="X471" s="67"/>
      <c r="Y471" s="3"/>
      <c r="Z471" s="66"/>
      <c r="AA471" s="64"/>
      <c r="AB471" s="3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68"/>
      <c r="AT471" s="68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  <c r="BG471" s="30"/>
      <c r="BH471" s="30"/>
      <c r="BI471" s="30"/>
      <c r="BJ471" s="30"/>
      <c r="BK471" s="30"/>
      <c r="BL471" s="30"/>
      <c r="BM471" s="30"/>
      <c r="BN471" s="30"/>
      <c r="BO471" s="30"/>
    </row>
    <row r="472" spans="1:67" ht="27" customHeight="1" x14ac:dyDescent="0.2">
      <c r="A472" s="63"/>
      <c r="B472" s="30"/>
      <c r="C472" s="30"/>
      <c r="D472" s="30"/>
      <c r="E472" s="30"/>
      <c r="F472" s="30"/>
      <c r="G472" s="30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64"/>
      <c r="S472" s="3"/>
      <c r="T472" s="65"/>
      <c r="U472" s="3"/>
      <c r="V472" s="66"/>
      <c r="W472" s="3"/>
      <c r="X472" s="67"/>
      <c r="Y472" s="3"/>
      <c r="Z472" s="66"/>
      <c r="AA472" s="64"/>
      <c r="AB472" s="3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68"/>
      <c r="AT472" s="68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  <c r="BG472" s="30"/>
      <c r="BH472" s="30"/>
      <c r="BI472" s="30"/>
      <c r="BJ472" s="30"/>
      <c r="BK472" s="30"/>
      <c r="BL472" s="30"/>
      <c r="BM472" s="30"/>
      <c r="BN472" s="30"/>
      <c r="BO472" s="30"/>
    </row>
    <row r="473" spans="1:67" ht="27" customHeight="1" x14ac:dyDescent="0.2">
      <c r="A473" s="63"/>
      <c r="B473" s="30"/>
      <c r="C473" s="30"/>
      <c r="D473" s="30"/>
      <c r="E473" s="30"/>
      <c r="F473" s="30"/>
      <c r="G473" s="30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64"/>
      <c r="S473" s="3"/>
      <c r="T473" s="65"/>
      <c r="U473" s="3"/>
      <c r="V473" s="66"/>
      <c r="W473" s="3"/>
      <c r="X473" s="67"/>
      <c r="Y473" s="3"/>
      <c r="Z473" s="66"/>
      <c r="AA473" s="64"/>
      <c r="AB473" s="3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68"/>
      <c r="AT473" s="68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  <c r="BG473" s="30"/>
      <c r="BH473" s="30"/>
      <c r="BI473" s="30"/>
      <c r="BJ473" s="30"/>
      <c r="BK473" s="30"/>
      <c r="BL473" s="30"/>
      <c r="BM473" s="30"/>
      <c r="BN473" s="30"/>
      <c r="BO473" s="30"/>
    </row>
    <row r="474" spans="1:67" ht="27" customHeight="1" x14ac:dyDescent="0.2">
      <c r="A474" s="63"/>
      <c r="B474" s="30"/>
      <c r="C474" s="30"/>
      <c r="D474" s="30"/>
      <c r="E474" s="30"/>
      <c r="F474" s="30"/>
      <c r="G474" s="30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64"/>
      <c r="S474" s="3"/>
      <c r="T474" s="65"/>
      <c r="U474" s="3"/>
      <c r="V474" s="66"/>
      <c r="W474" s="3"/>
      <c r="X474" s="67"/>
      <c r="Y474" s="3"/>
      <c r="Z474" s="66"/>
      <c r="AA474" s="64"/>
      <c r="AB474" s="3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68"/>
      <c r="AT474" s="68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  <c r="BG474" s="30"/>
      <c r="BH474" s="30"/>
      <c r="BI474" s="30"/>
      <c r="BJ474" s="30"/>
      <c r="BK474" s="30"/>
      <c r="BL474" s="30"/>
      <c r="BM474" s="30"/>
      <c r="BN474" s="30"/>
      <c r="BO474" s="30"/>
    </row>
    <row r="475" spans="1:67" ht="27" customHeight="1" x14ac:dyDescent="0.2">
      <c r="A475" s="63"/>
      <c r="B475" s="30"/>
      <c r="C475" s="30"/>
      <c r="D475" s="30"/>
      <c r="E475" s="30"/>
      <c r="F475" s="30"/>
      <c r="G475" s="30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64"/>
      <c r="S475" s="3"/>
      <c r="T475" s="65"/>
      <c r="U475" s="3"/>
      <c r="V475" s="66"/>
      <c r="W475" s="3"/>
      <c r="X475" s="67"/>
      <c r="Y475" s="3"/>
      <c r="Z475" s="66"/>
      <c r="AA475" s="64"/>
      <c r="AB475" s="3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68"/>
      <c r="AT475" s="68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  <c r="BJ475" s="30"/>
      <c r="BK475" s="30"/>
      <c r="BL475" s="30"/>
      <c r="BM475" s="30"/>
      <c r="BN475" s="30"/>
      <c r="BO475" s="30"/>
    </row>
    <row r="476" spans="1:67" ht="27" customHeight="1" x14ac:dyDescent="0.2">
      <c r="A476" s="63"/>
      <c r="B476" s="30"/>
      <c r="C476" s="30"/>
      <c r="D476" s="30"/>
      <c r="E476" s="30"/>
      <c r="F476" s="30"/>
      <c r="G476" s="30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64"/>
      <c r="S476" s="3"/>
      <c r="T476" s="65"/>
      <c r="U476" s="3"/>
      <c r="V476" s="66"/>
      <c r="W476" s="3"/>
      <c r="X476" s="67"/>
      <c r="Y476" s="3"/>
      <c r="Z476" s="66"/>
      <c r="AA476" s="64"/>
      <c r="AB476" s="3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68"/>
      <c r="AT476" s="68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  <c r="BM476" s="30"/>
      <c r="BN476" s="30"/>
      <c r="BO476" s="30"/>
    </row>
    <row r="477" spans="1:67" ht="27" customHeight="1" x14ac:dyDescent="0.2">
      <c r="A477" s="63"/>
      <c r="B477" s="30"/>
      <c r="C477" s="30"/>
      <c r="D477" s="30"/>
      <c r="E477" s="30"/>
      <c r="F477" s="30"/>
      <c r="G477" s="30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64"/>
      <c r="S477" s="3"/>
      <c r="T477" s="65"/>
      <c r="U477" s="3"/>
      <c r="V477" s="66"/>
      <c r="W477" s="3"/>
      <c r="X477" s="67"/>
      <c r="Y477" s="3"/>
      <c r="Z477" s="66"/>
      <c r="AA477" s="64"/>
      <c r="AB477" s="3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68"/>
      <c r="AT477" s="68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  <c r="BN477" s="30"/>
      <c r="BO477" s="30"/>
    </row>
    <row r="478" spans="1:67" ht="27" customHeight="1" x14ac:dyDescent="0.2">
      <c r="A478" s="63"/>
      <c r="B478" s="30"/>
      <c r="C478" s="30"/>
      <c r="D478" s="30"/>
      <c r="E478" s="30"/>
      <c r="F478" s="30"/>
      <c r="G478" s="30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64"/>
      <c r="S478" s="3"/>
      <c r="T478" s="65"/>
      <c r="U478" s="3"/>
      <c r="V478" s="66"/>
      <c r="W478" s="3"/>
      <c r="X478" s="67"/>
      <c r="Y478" s="3"/>
      <c r="Z478" s="66"/>
      <c r="AA478" s="64"/>
      <c r="AB478" s="3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68"/>
      <c r="AT478" s="68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  <c r="BM478" s="30"/>
      <c r="BN478" s="30"/>
      <c r="BO478" s="30"/>
    </row>
    <row r="479" spans="1:67" ht="27" customHeight="1" x14ac:dyDescent="0.2">
      <c r="A479" s="63"/>
      <c r="B479" s="30"/>
      <c r="C479" s="30"/>
      <c r="D479" s="30"/>
      <c r="E479" s="30"/>
      <c r="F479" s="30"/>
      <c r="G479" s="30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64"/>
      <c r="S479" s="3"/>
      <c r="T479" s="65"/>
      <c r="U479" s="3"/>
      <c r="V479" s="66"/>
      <c r="W479" s="3"/>
      <c r="X479" s="67"/>
      <c r="Y479" s="3"/>
      <c r="Z479" s="66"/>
      <c r="AA479" s="64"/>
      <c r="AB479" s="3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68"/>
      <c r="AT479" s="68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  <c r="BM479" s="30"/>
      <c r="BN479" s="30"/>
      <c r="BO479" s="30"/>
    </row>
    <row r="480" spans="1:67" ht="27" customHeight="1" x14ac:dyDescent="0.2">
      <c r="A480" s="63"/>
      <c r="B480" s="30"/>
      <c r="C480" s="30"/>
      <c r="D480" s="30"/>
      <c r="E480" s="30"/>
      <c r="F480" s="30"/>
      <c r="G480" s="30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64"/>
      <c r="S480" s="3"/>
      <c r="T480" s="65"/>
      <c r="U480" s="3"/>
      <c r="V480" s="66"/>
      <c r="W480" s="3"/>
      <c r="X480" s="67"/>
      <c r="Y480" s="3"/>
      <c r="Z480" s="66"/>
      <c r="AA480" s="64"/>
      <c r="AB480" s="3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68"/>
      <c r="AT480" s="68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  <c r="BN480" s="30"/>
      <c r="BO480" s="30"/>
    </row>
    <row r="481" spans="1:67" ht="27" customHeight="1" x14ac:dyDescent="0.2">
      <c r="A481" s="63"/>
      <c r="B481" s="30"/>
      <c r="C481" s="30"/>
      <c r="D481" s="30"/>
      <c r="E481" s="30"/>
      <c r="F481" s="30"/>
      <c r="G481" s="30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64"/>
      <c r="S481" s="3"/>
      <c r="T481" s="65"/>
      <c r="U481" s="3"/>
      <c r="V481" s="66"/>
      <c r="W481" s="3"/>
      <c r="X481" s="67"/>
      <c r="Y481" s="3"/>
      <c r="Z481" s="66"/>
      <c r="AA481" s="64"/>
      <c r="AB481" s="3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68"/>
      <c r="AT481" s="68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  <c r="BM481" s="30"/>
      <c r="BN481" s="30"/>
      <c r="BO481" s="30"/>
    </row>
    <row r="482" spans="1:67" ht="27" customHeight="1" x14ac:dyDescent="0.2">
      <c r="A482" s="63"/>
      <c r="B482" s="30"/>
      <c r="C482" s="30"/>
      <c r="D482" s="30"/>
      <c r="E482" s="30"/>
      <c r="F482" s="30"/>
      <c r="G482" s="30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64"/>
      <c r="S482" s="3"/>
      <c r="T482" s="65"/>
      <c r="U482" s="3"/>
      <c r="V482" s="66"/>
      <c r="W482" s="3"/>
      <c r="X482" s="67"/>
      <c r="Y482" s="3"/>
      <c r="Z482" s="66"/>
      <c r="AA482" s="64"/>
      <c r="AB482" s="3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68"/>
      <c r="AT482" s="68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  <c r="BM482" s="30"/>
      <c r="BN482" s="30"/>
      <c r="BO482" s="30"/>
    </row>
    <row r="483" spans="1:67" ht="27" customHeight="1" x14ac:dyDescent="0.2">
      <c r="A483" s="63"/>
      <c r="B483" s="30"/>
      <c r="C483" s="30"/>
      <c r="D483" s="30"/>
      <c r="E483" s="30"/>
      <c r="F483" s="30"/>
      <c r="G483" s="30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64"/>
      <c r="S483" s="3"/>
      <c r="T483" s="65"/>
      <c r="U483" s="3"/>
      <c r="V483" s="66"/>
      <c r="W483" s="3"/>
      <c r="X483" s="67"/>
      <c r="Y483" s="3"/>
      <c r="Z483" s="66"/>
      <c r="AA483" s="64"/>
      <c r="AB483" s="3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68"/>
      <c r="AT483" s="68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  <c r="BM483" s="30"/>
      <c r="BN483" s="30"/>
      <c r="BO483" s="30"/>
    </row>
    <row r="484" spans="1:67" ht="27" customHeight="1" x14ac:dyDescent="0.2">
      <c r="A484" s="63"/>
      <c r="B484" s="30"/>
      <c r="C484" s="30"/>
      <c r="D484" s="30"/>
      <c r="E484" s="30"/>
      <c r="F484" s="30"/>
      <c r="G484" s="30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64"/>
      <c r="S484" s="3"/>
      <c r="T484" s="65"/>
      <c r="U484" s="3"/>
      <c r="V484" s="66"/>
      <c r="W484" s="3"/>
      <c r="X484" s="67"/>
      <c r="Y484" s="3"/>
      <c r="Z484" s="66"/>
      <c r="AA484" s="64"/>
      <c r="AB484" s="3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68"/>
      <c r="AT484" s="68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  <c r="BM484" s="30"/>
      <c r="BN484" s="30"/>
      <c r="BO484" s="30"/>
    </row>
    <row r="485" spans="1:67" ht="27" customHeight="1" x14ac:dyDescent="0.2">
      <c r="A485" s="63"/>
      <c r="B485" s="30"/>
      <c r="C485" s="30"/>
      <c r="D485" s="30"/>
      <c r="E485" s="30"/>
      <c r="F485" s="30"/>
      <c r="G485" s="30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64"/>
      <c r="S485" s="3"/>
      <c r="T485" s="65"/>
      <c r="U485" s="3"/>
      <c r="V485" s="66"/>
      <c r="W485" s="3"/>
      <c r="X485" s="67"/>
      <c r="Y485" s="3"/>
      <c r="Z485" s="66"/>
      <c r="AA485" s="64"/>
      <c r="AB485" s="3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68"/>
      <c r="AT485" s="68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  <c r="BM485" s="30"/>
      <c r="BN485" s="30"/>
      <c r="BO485" s="30"/>
    </row>
    <row r="486" spans="1:67" ht="27" customHeight="1" x14ac:dyDescent="0.2">
      <c r="A486" s="63"/>
      <c r="B486" s="30"/>
      <c r="C486" s="30"/>
      <c r="D486" s="30"/>
      <c r="E486" s="30"/>
      <c r="F486" s="30"/>
      <c r="G486" s="30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64"/>
      <c r="S486" s="3"/>
      <c r="T486" s="65"/>
      <c r="U486" s="3"/>
      <c r="V486" s="66"/>
      <c r="W486" s="3"/>
      <c r="X486" s="67"/>
      <c r="Y486" s="3"/>
      <c r="Z486" s="66"/>
      <c r="AA486" s="64"/>
      <c r="AB486" s="3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68"/>
      <c r="AT486" s="68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  <c r="BM486" s="30"/>
      <c r="BN486" s="30"/>
      <c r="BO486" s="30"/>
    </row>
    <row r="487" spans="1:67" ht="27" customHeight="1" x14ac:dyDescent="0.2">
      <c r="A487" s="63"/>
      <c r="B487" s="30"/>
      <c r="C487" s="30"/>
      <c r="D487" s="30"/>
      <c r="E487" s="30"/>
      <c r="F487" s="30"/>
      <c r="G487" s="30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64"/>
      <c r="S487" s="3"/>
      <c r="T487" s="65"/>
      <c r="U487" s="3"/>
      <c r="V487" s="66"/>
      <c r="W487" s="3"/>
      <c r="X487" s="67"/>
      <c r="Y487" s="3"/>
      <c r="Z487" s="66"/>
      <c r="AA487" s="64"/>
      <c r="AB487" s="3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68"/>
      <c r="AT487" s="68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  <c r="BM487" s="30"/>
      <c r="BN487" s="30"/>
      <c r="BO487" s="30"/>
    </row>
    <row r="488" spans="1:67" ht="27" customHeight="1" x14ac:dyDescent="0.2">
      <c r="A488" s="63"/>
      <c r="B488" s="30"/>
      <c r="C488" s="30"/>
      <c r="D488" s="30"/>
      <c r="E488" s="30"/>
      <c r="F488" s="30"/>
      <c r="G488" s="30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64"/>
      <c r="S488" s="3"/>
      <c r="T488" s="65"/>
      <c r="U488" s="3"/>
      <c r="V488" s="66"/>
      <c r="W488" s="3"/>
      <c r="X488" s="67"/>
      <c r="Y488" s="3"/>
      <c r="Z488" s="66"/>
      <c r="AA488" s="64"/>
      <c r="AB488" s="3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68"/>
      <c r="AT488" s="68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  <c r="BM488" s="30"/>
      <c r="BN488" s="30"/>
      <c r="BO488" s="30"/>
    </row>
    <row r="489" spans="1:67" ht="27" customHeight="1" x14ac:dyDescent="0.2">
      <c r="A489" s="63"/>
      <c r="B489" s="30"/>
      <c r="C489" s="30"/>
      <c r="D489" s="30"/>
      <c r="E489" s="30"/>
      <c r="F489" s="30"/>
      <c r="G489" s="30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64"/>
      <c r="S489" s="3"/>
      <c r="T489" s="65"/>
      <c r="U489" s="3"/>
      <c r="V489" s="66"/>
      <c r="W489" s="3"/>
      <c r="X489" s="67"/>
      <c r="Y489" s="3"/>
      <c r="Z489" s="66"/>
      <c r="AA489" s="64"/>
      <c r="AB489" s="3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68"/>
      <c r="AT489" s="68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  <c r="BM489" s="30"/>
      <c r="BN489" s="30"/>
      <c r="BO489" s="30"/>
    </row>
    <row r="490" spans="1:67" ht="27" customHeight="1" x14ac:dyDescent="0.2">
      <c r="A490" s="63"/>
      <c r="B490" s="30"/>
      <c r="C490" s="30"/>
      <c r="D490" s="30"/>
      <c r="E490" s="30"/>
      <c r="F490" s="30"/>
      <c r="G490" s="30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64"/>
      <c r="S490" s="3"/>
      <c r="T490" s="65"/>
      <c r="U490" s="3"/>
      <c r="V490" s="66"/>
      <c r="W490" s="3"/>
      <c r="X490" s="67"/>
      <c r="Y490" s="3"/>
      <c r="Z490" s="66"/>
      <c r="AA490" s="64"/>
      <c r="AB490" s="3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68"/>
      <c r="AT490" s="68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  <c r="BM490" s="30"/>
      <c r="BN490" s="30"/>
      <c r="BO490" s="30"/>
    </row>
    <row r="491" spans="1:67" ht="27" customHeight="1" x14ac:dyDescent="0.2">
      <c r="A491" s="63"/>
      <c r="B491" s="30"/>
      <c r="C491" s="30"/>
      <c r="D491" s="30"/>
      <c r="E491" s="30"/>
      <c r="F491" s="30"/>
      <c r="G491" s="30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64"/>
      <c r="S491" s="3"/>
      <c r="T491" s="65"/>
      <c r="U491" s="3"/>
      <c r="V491" s="66"/>
      <c r="W491" s="3"/>
      <c r="X491" s="67"/>
      <c r="Y491" s="3"/>
      <c r="Z491" s="66"/>
      <c r="AA491" s="64"/>
      <c r="AB491" s="3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68"/>
      <c r="AT491" s="68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  <c r="BM491" s="30"/>
      <c r="BN491" s="30"/>
      <c r="BO491" s="30"/>
    </row>
    <row r="492" spans="1:67" ht="27" customHeight="1" x14ac:dyDescent="0.2">
      <c r="A492" s="63"/>
      <c r="B492" s="30"/>
      <c r="C492" s="30"/>
      <c r="D492" s="30"/>
      <c r="E492" s="30"/>
      <c r="F492" s="30"/>
      <c r="G492" s="30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64"/>
      <c r="S492" s="3"/>
      <c r="T492" s="65"/>
      <c r="U492" s="3"/>
      <c r="V492" s="66"/>
      <c r="W492" s="3"/>
      <c r="X492" s="67"/>
      <c r="Y492" s="3"/>
      <c r="Z492" s="66"/>
      <c r="AA492" s="64"/>
      <c r="AB492" s="3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68"/>
      <c r="AT492" s="68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  <c r="BM492" s="30"/>
      <c r="BN492" s="30"/>
      <c r="BO492" s="30"/>
    </row>
    <row r="493" spans="1:67" ht="27" customHeight="1" x14ac:dyDescent="0.2">
      <c r="A493" s="63"/>
      <c r="B493" s="30"/>
      <c r="C493" s="30"/>
      <c r="D493" s="30"/>
      <c r="E493" s="30"/>
      <c r="F493" s="30"/>
      <c r="G493" s="30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64"/>
      <c r="S493" s="3"/>
      <c r="T493" s="65"/>
      <c r="U493" s="3"/>
      <c r="V493" s="66"/>
      <c r="W493" s="3"/>
      <c r="X493" s="67"/>
      <c r="Y493" s="3"/>
      <c r="Z493" s="66"/>
      <c r="AA493" s="64"/>
      <c r="AB493" s="3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68"/>
      <c r="AT493" s="68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  <c r="BM493" s="30"/>
      <c r="BN493" s="30"/>
      <c r="BO493" s="30"/>
    </row>
    <row r="494" spans="1:67" ht="27" customHeight="1" x14ac:dyDescent="0.2">
      <c r="A494" s="63"/>
      <c r="B494" s="30"/>
      <c r="C494" s="30"/>
      <c r="D494" s="30"/>
      <c r="E494" s="30"/>
      <c r="F494" s="30"/>
      <c r="G494" s="30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64"/>
      <c r="S494" s="3"/>
      <c r="T494" s="65"/>
      <c r="U494" s="3"/>
      <c r="V494" s="66"/>
      <c r="W494" s="3"/>
      <c r="X494" s="67"/>
      <c r="Y494" s="3"/>
      <c r="Z494" s="66"/>
      <c r="AA494" s="64"/>
      <c r="AB494" s="3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68"/>
      <c r="AT494" s="68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  <c r="BM494" s="30"/>
      <c r="BN494" s="30"/>
      <c r="BO494" s="30"/>
    </row>
    <row r="495" spans="1:67" ht="27" customHeight="1" x14ac:dyDescent="0.2">
      <c r="A495" s="63"/>
      <c r="B495" s="30"/>
      <c r="C495" s="30"/>
      <c r="D495" s="30"/>
      <c r="E495" s="30"/>
      <c r="F495" s="30"/>
      <c r="G495" s="30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64"/>
      <c r="S495" s="3"/>
      <c r="T495" s="65"/>
      <c r="U495" s="3"/>
      <c r="V495" s="66"/>
      <c r="W495" s="3"/>
      <c r="X495" s="67"/>
      <c r="Y495" s="3"/>
      <c r="Z495" s="66"/>
      <c r="AA495" s="64"/>
      <c r="AB495" s="3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68"/>
      <c r="AT495" s="68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  <c r="BM495" s="30"/>
      <c r="BN495" s="30"/>
      <c r="BO495" s="30"/>
    </row>
    <row r="496" spans="1:67" ht="27" customHeight="1" x14ac:dyDescent="0.2">
      <c r="A496" s="63"/>
      <c r="B496" s="30"/>
      <c r="C496" s="30"/>
      <c r="D496" s="30"/>
      <c r="E496" s="30"/>
      <c r="F496" s="30"/>
      <c r="G496" s="30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64"/>
      <c r="S496" s="3"/>
      <c r="T496" s="65"/>
      <c r="U496" s="3"/>
      <c r="V496" s="66"/>
      <c r="W496" s="3"/>
      <c r="X496" s="67"/>
      <c r="Y496" s="3"/>
      <c r="Z496" s="66"/>
      <c r="AA496" s="64"/>
      <c r="AB496" s="3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68"/>
      <c r="AT496" s="68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  <c r="BM496" s="30"/>
      <c r="BN496" s="30"/>
      <c r="BO496" s="30"/>
    </row>
    <row r="497" spans="1:67" ht="27" customHeight="1" x14ac:dyDescent="0.2">
      <c r="A497" s="63"/>
      <c r="B497" s="30"/>
      <c r="C497" s="30"/>
      <c r="D497" s="30"/>
      <c r="E497" s="30"/>
      <c r="F497" s="30"/>
      <c r="G497" s="30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64"/>
      <c r="S497" s="3"/>
      <c r="T497" s="65"/>
      <c r="U497" s="3"/>
      <c r="V497" s="66"/>
      <c r="W497" s="3"/>
      <c r="X497" s="67"/>
      <c r="Y497" s="3"/>
      <c r="Z497" s="66"/>
      <c r="AA497" s="64"/>
      <c r="AB497" s="3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68"/>
      <c r="AT497" s="68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  <c r="BM497" s="30"/>
      <c r="BN497" s="30"/>
      <c r="BO497" s="30"/>
    </row>
    <row r="498" spans="1:67" ht="27" customHeight="1" x14ac:dyDescent="0.2">
      <c r="A498" s="63"/>
      <c r="B498" s="30"/>
      <c r="C498" s="30"/>
      <c r="D498" s="30"/>
      <c r="E498" s="30"/>
      <c r="F498" s="30"/>
      <c r="G498" s="30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64"/>
      <c r="S498" s="3"/>
      <c r="T498" s="65"/>
      <c r="U498" s="3"/>
      <c r="V498" s="66"/>
      <c r="W498" s="3"/>
      <c r="X498" s="67"/>
      <c r="Y498" s="3"/>
      <c r="Z498" s="66"/>
      <c r="AA498" s="64"/>
      <c r="AB498" s="3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68"/>
      <c r="AT498" s="68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  <c r="BM498" s="30"/>
      <c r="BN498" s="30"/>
      <c r="BO498" s="30"/>
    </row>
    <row r="499" spans="1:67" ht="27" customHeight="1" x14ac:dyDescent="0.2">
      <c r="A499" s="63"/>
      <c r="B499" s="30"/>
      <c r="C499" s="30"/>
      <c r="D499" s="30"/>
      <c r="E499" s="30"/>
      <c r="F499" s="30"/>
      <c r="G499" s="30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64"/>
      <c r="S499" s="3"/>
      <c r="T499" s="65"/>
      <c r="U499" s="3"/>
      <c r="V499" s="66"/>
      <c r="W499" s="3"/>
      <c r="X499" s="67"/>
      <c r="Y499" s="3"/>
      <c r="Z499" s="66"/>
      <c r="AA499" s="64"/>
      <c r="AB499" s="3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68"/>
      <c r="AT499" s="68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  <c r="BM499" s="30"/>
      <c r="BN499" s="30"/>
      <c r="BO499" s="30"/>
    </row>
    <row r="500" spans="1:67" ht="27" customHeight="1" x14ac:dyDescent="0.2">
      <c r="A500" s="63"/>
      <c r="B500" s="30"/>
      <c r="C500" s="30"/>
      <c r="D500" s="30"/>
      <c r="E500" s="30"/>
      <c r="F500" s="30"/>
      <c r="G500" s="30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64"/>
      <c r="S500" s="3"/>
      <c r="T500" s="65"/>
      <c r="U500" s="3"/>
      <c r="V500" s="66"/>
      <c r="W500" s="3"/>
      <c r="X500" s="67"/>
      <c r="Y500" s="3"/>
      <c r="Z500" s="66"/>
      <c r="AA500" s="64"/>
      <c r="AB500" s="3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68"/>
      <c r="AT500" s="68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  <c r="BM500" s="30"/>
      <c r="BN500" s="30"/>
      <c r="BO500" s="30"/>
    </row>
    <row r="501" spans="1:67" ht="27" customHeight="1" x14ac:dyDescent="0.2">
      <c r="A501" s="63"/>
      <c r="B501" s="30"/>
      <c r="C501" s="30"/>
      <c r="D501" s="30"/>
      <c r="E501" s="30"/>
      <c r="F501" s="30"/>
      <c r="G501" s="30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64"/>
      <c r="S501" s="3"/>
      <c r="T501" s="65"/>
      <c r="U501" s="3"/>
      <c r="V501" s="66"/>
      <c r="W501" s="3"/>
      <c r="X501" s="67"/>
      <c r="Y501" s="3"/>
      <c r="Z501" s="66"/>
      <c r="AA501" s="64"/>
      <c r="AB501" s="3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68"/>
      <c r="AT501" s="68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  <c r="BM501" s="30"/>
      <c r="BN501" s="30"/>
      <c r="BO501" s="30"/>
    </row>
    <row r="502" spans="1:67" ht="27" customHeight="1" x14ac:dyDescent="0.2">
      <c r="A502" s="63"/>
      <c r="B502" s="30"/>
      <c r="C502" s="30"/>
      <c r="D502" s="30"/>
      <c r="E502" s="30"/>
      <c r="F502" s="30"/>
      <c r="G502" s="30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64"/>
      <c r="S502" s="3"/>
      <c r="T502" s="65"/>
      <c r="U502" s="3"/>
      <c r="V502" s="66"/>
      <c r="W502" s="3"/>
      <c r="X502" s="67"/>
      <c r="Y502" s="3"/>
      <c r="Z502" s="66"/>
      <c r="AA502" s="64"/>
      <c r="AB502" s="3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68"/>
      <c r="AT502" s="68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  <c r="BM502" s="30"/>
      <c r="BN502" s="30"/>
      <c r="BO502" s="30"/>
    </row>
    <row r="503" spans="1:67" ht="27" customHeight="1" x14ac:dyDescent="0.2">
      <c r="A503" s="63"/>
      <c r="B503" s="30"/>
      <c r="C503" s="30"/>
      <c r="D503" s="30"/>
      <c r="E503" s="30"/>
      <c r="F503" s="30"/>
      <c r="G503" s="30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64"/>
      <c r="S503" s="3"/>
      <c r="T503" s="65"/>
      <c r="U503" s="3"/>
      <c r="V503" s="66"/>
      <c r="W503" s="3"/>
      <c r="X503" s="67"/>
      <c r="Y503" s="3"/>
      <c r="Z503" s="66"/>
      <c r="AA503" s="64"/>
      <c r="AB503" s="3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68"/>
      <c r="AT503" s="68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  <c r="BM503" s="30"/>
      <c r="BN503" s="30"/>
      <c r="BO503" s="30"/>
    </row>
    <row r="504" spans="1:67" ht="27" customHeight="1" x14ac:dyDescent="0.2">
      <c r="A504" s="63"/>
      <c r="B504" s="30"/>
      <c r="C504" s="30"/>
      <c r="D504" s="30"/>
      <c r="E504" s="30"/>
      <c r="F504" s="30"/>
      <c r="G504" s="30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64"/>
      <c r="S504" s="3"/>
      <c r="T504" s="65"/>
      <c r="U504" s="3"/>
      <c r="V504" s="66"/>
      <c r="W504" s="3"/>
      <c r="X504" s="67"/>
      <c r="Y504" s="3"/>
      <c r="Z504" s="66"/>
      <c r="AA504" s="64"/>
      <c r="AB504" s="3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68"/>
      <c r="AT504" s="68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  <c r="BM504" s="30"/>
      <c r="BN504" s="30"/>
      <c r="BO504" s="30"/>
    </row>
    <row r="505" spans="1:67" ht="27" customHeight="1" x14ac:dyDescent="0.2">
      <c r="A505" s="63"/>
      <c r="B505" s="30"/>
      <c r="C505" s="30"/>
      <c r="D505" s="30"/>
      <c r="E505" s="30"/>
      <c r="F505" s="30"/>
      <c r="G505" s="30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64"/>
      <c r="S505" s="3"/>
      <c r="T505" s="65"/>
      <c r="U505" s="3"/>
      <c r="V505" s="66"/>
      <c r="W505" s="3"/>
      <c r="X505" s="67"/>
      <c r="Y505" s="3"/>
      <c r="Z505" s="66"/>
      <c r="AA505" s="64"/>
      <c r="AB505" s="3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68"/>
      <c r="AT505" s="68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  <c r="BM505" s="30"/>
      <c r="BN505" s="30"/>
      <c r="BO505" s="30"/>
    </row>
    <row r="506" spans="1:67" ht="27" customHeight="1" x14ac:dyDescent="0.2">
      <c r="A506" s="63"/>
      <c r="B506" s="30"/>
      <c r="C506" s="30"/>
      <c r="D506" s="30"/>
      <c r="E506" s="30"/>
      <c r="F506" s="30"/>
      <c r="G506" s="30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64"/>
      <c r="S506" s="3"/>
      <c r="T506" s="65"/>
      <c r="U506" s="3"/>
      <c r="V506" s="66"/>
      <c r="W506" s="3"/>
      <c r="X506" s="67"/>
      <c r="Y506" s="3"/>
      <c r="Z506" s="66"/>
      <c r="AA506" s="64"/>
      <c r="AB506" s="3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68"/>
      <c r="AT506" s="68"/>
      <c r="AU506" s="30"/>
      <c r="AV506" s="30"/>
      <c r="AW506" s="30"/>
      <c r="AX506" s="30"/>
      <c r="AY506" s="30"/>
      <c r="AZ506" s="30"/>
      <c r="BA506" s="30"/>
      <c r="BB506" s="30"/>
      <c r="BC506" s="30"/>
      <c r="BD506" s="30"/>
      <c r="BE506" s="30"/>
      <c r="BF506" s="30"/>
      <c r="BG506" s="30"/>
      <c r="BH506" s="30"/>
      <c r="BI506" s="30"/>
      <c r="BJ506" s="30"/>
      <c r="BK506" s="30"/>
      <c r="BL506" s="30"/>
      <c r="BM506" s="30"/>
      <c r="BN506" s="30"/>
      <c r="BO506" s="30"/>
    </row>
    <row r="507" spans="1:67" ht="27" customHeight="1" x14ac:dyDescent="0.2">
      <c r="A507" s="63"/>
      <c r="B507" s="30"/>
      <c r="C507" s="30"/>
      <c r="D507" s="30"/>
      <c r="E507" s="30"/>
      <c r="F507" s="30"/>
      <c r="G507" s="30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64"/>
      <c r="S507" s="3"/>
      <c r="T507" s="65"/>
      <c r="U507" s="3"/>
      <c r="V507" s="66"/>
      <c r="W507" s="3"/>
      <c r="X507" s="67"/>
      <c r="Y507" s="3"/>
      <c r="Z507" s="66"/>
      <c r="AA507" s="64"/>
      <c r="AB507" s="3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68"/>
      <c r="AT507" s="68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  <c r="BG507" s="30"/>
      <c r="BH507" s="30"/>
      <c r="BI507" s="30"/>
      <c r="BJ507" s="30"/>
      <c r="BK507" s="30"/>
      <c r="BL507" s="30"/>
      <c r="BM507" s="30"/>
      <c r="BN507" s="30"/>
      <c r="BO507" s="30"/>
    </row>
    <row r="508" spans="1:67" ht="27" customHeight="1" x14ac:dyDescent="0.2">
      <c r="A508" s="63"/>
      <c r="B508" s="30"/>
      <c r="C508" s="30"/>
      <c r="D508" s="30"/>
      <c r="E508" s="30"/>
      <c r="F508" s="30"/>
      <c r="G508" s="30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64"/>
      <c r="S508" s="3"/>
      <c r="T508" s="65"/>
      <c r="U508" s="3"/>
      <c r="V508" s="66"/>
      <c r="W508" s="3"/>
      <c r="X508" s="67"/>
      <c r="Y508" s="3"/>
      <c r="Z508" s="66"/>
      <c r="AA508" s="64"/>
      <c r="AB508" s="3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68"/>
      <c r="AT508" s="68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  <c r="BG508" s="30"/>
      <c r="BH508" s="30"/>
      <c r="BI508" s="30"/>
      <c r="BJ508" s="30"/>
      <c r="BK508" s="30"/>
      <c r="BL508" s="30"/>
      <c r="BM508" s="30"/>
      <c r="BN508" s="30"/>
      <c r="BO508" s="30"/>
    </row>
    <row r="509" spans="1:67" ht="27" customHeight="1" x14ac:dyDescent="0.2">
      <c r="A509" s="63"/>
      <c r="B509" s="30"/>
      <c r="C509" s="30"/>
      <c r="D509" s="30"/>
      <c r="E509" s="30"/>
      <c r="F509" s="30"/>
      <c r="G509" s="30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64"/>
      <c r="S509" s="3"/>
      <c r="T509" s="65"/>
      <c r="U509" s="3"/>
      <c r="V509" s="66"/>
      <c r="W509" s="3"/>
      <c r="X509" s="67"/>
      <c r="Y509" s="3"/>
      <c r="Z509" s="66"/>
      <c r="AA509" s="64"/>
      <c r="AB509" s="3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68"/>
      <c r="AT509" s="68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  <c r="BG509" s="30"/>
      <c r="BH509" s="30"/>
      <c r="BI509" s="30"/>
      <c r="BJ509" s="30"/>
      <c r="BK509" s="30"/>
      <c r="BL509" s="30"/>
      <c r="BM509" s="30"/>
      <c r="BN509" s="30"/>
      <c r="BO509" s="30"/>
    </row>
    <row r="510" spans="1:67" ht="27" customHeight="1" x14ac:dyDescent="0.2">
      <c r="A510" s="63"/>
      <c r="B510" s="30"/>
      <c r="C510" s="30"/>
      <c r="D510" s="30"/>
      <c r="E510" s="30"/>
      <c r="F510" s="30"/>
      <c r="G510" s="30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64"/>
      <c r="S510" s="3"/>
      <c r="T510" s="65"/>
      <c r="U510" s="3"/>
      <c r="V510" s="66"/>
      <c r="W510" s="3"/>
      <c r="X510" s="67"/>
      <c r="Y510" s="3"/>
      <c r="Z510" s="66"/>
      <c r="AA510" s="64"/>
      <c r="AB510" s="3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68"/>
      <c r="AT510" s="68"/>
      <c r="AU510" s="30"/>
      <c r="AV510" s="30"/>
      <c r="AW510" s="30"/>
      <c r="AX510" s="30"/>
      <c r="AY510" s="30"/>
      <c r="AZ510" s="30"/>
      <c r="BA510" s="30"/>
      <c r="BB510" s="30"/>
      <c r="BC510" s="30"/>
      <c r="BD510" s="30"/>
      <c r="BE510" s="30"/>
      <c r="BF510" s="30"/>
      <c r="BG510" s="30"/>
      <c r="BH510" s="30"/>
      <c r="BI510" s="30"/>
      <c r="BJ510" s="30"/>
      <c r="BK510" s="30"/>
      <c r="BL510" s="30"/>
      <c r="BM510" s="30"/>
      <c r="BN510" s="30"/>
      <c r="BO510" s="30"/>
    </row>
    <row r="511" spans="1:67" ht="27" customHeight="1" x14ac:dyDescent="0.2">
      <c r="A511" s="63"/>
      <c r="B511" s="30"/>
      <c r="C511" s="30"/>
      <c r="D511" s="30"/>
      <c r="E511" s="30"/>
      <c r="F511" s="30"/>
      <c r="G511" s="30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64"/>
      <c r="S511" s="3"/>
      <c r="T511" s="65"/>
      <c r="U511" s="3"/>
      <c r="V511" s="66"/>
      <c r="W511" s="3"/>
      <c r="X511" s="67"/>
      <c r="Y511" s="3"/>
      <c r="Z511" s="66"/>
      <c r="AA511" s="64"/>
      <c r="AB511" s="3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68"/>
      <c r="AT511" s="68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  <c r="BG511" s="30"/>
      <c r="BH511" s="30"/>
      <c r="BI511" s="30"/>
      <c r="BJ511" s="30"/>
      <c r="BK511" s="30"/>
      <c r="BL511" s="30"/>
      <c r="BM511" s="30"/>
      <c r="BN511" s="30"/>
      <c r="BO511" s="30"/>
    </row>
    <row r="512" spans="1:67" ht="27" customHeight="1" x14ac:dyDescent="0.2">
      <c r="A512" s="63"/>
      <c r="B512" s="30"/>
      <c r="C512" s="30"/>
      <c r="D512" s="30"/>
      <c r="E512" s="30"/>
      <c r="F512" s="30"/>
      <c r="G512" s="30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64"/>
      <c r="S512" s="3"/>
      <c r="T512" s="65"/>
      <c r="U512" s="3"/>
      <c r="V512" s="66"/>
      <c r="W512" s="3"/>
      <c r="X512" s="67"/>
      <c r="Y512" s="3"/>
      <c r="Z512" s="66"/>
      <c r="AA512" s="64"/>
      <c r="AB512" s="3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68"/>
      <c r="AT512" s="68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  <c r="BI512" s="30"/>
      <c r="BJ512" s="30"/>
      <c r="BK512" s="30"/>
      <c r="BL512" s="30"/>
      <c r="BM512" s="30"/>
      <c r="BN512" s="30"/>
      <c r="BO512" s="30"/>
    </row>
    <row r="513" spans="1:67" ht="27" customHeight="1" x14ac:dyDescent="0.2">
      <c r="A513" s="63"/>
      <c r="B513" s="30"/>
      <c r="C513" s="30"/>
      <c r="D513" s="30"/>
      <c r="E513" s="30"/>
      <c r="F513" s="30"/>
      <c r="G513" s="30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64"/>
      <c r="S513" s="3"/>
      <c r="T513" s="65"/>
      <c r="U513" s="3"/>
      <c r="V513" s="66"/>
      <c r="W513" s="3"/>
      <c r="X513" s="67"/>
      <c r="Y513" s="3"/>
      <c r="Z513" s="66"/>
      <c r="AA513" s="64"/>
      <c r="AB513" s="3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68"/>
      <c r="AT513" s="68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  <c r="BG513" s="30"/>
      <c r="BH513" s="30"/>
      <c r="BI513" s="30"/>
      <c r="BJ513" s="30"/>
      <c r="BK513" s="30"/>
      <c r="BL513" s="30"/>
      <c r="BM513" s="30"/>
      <c r="BN513" s="30"/>
      <c r="BO513" s="30"/>
    </row>
    <row r="514" spans="1:67" ht="27" customHeight="1" x14ac:dyDescent="0.2">
      <c r="A514" s="63"/>
      <c r="B514" s="30"/>
      <c r="C514" s="30"/>
      <c r="D514" s="30"/>
      <c r="E514" s="30"/>
      <c r="F514" s="30"/>
      <c r="G514" s="30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64"/>
      <c r="S514" s="3"/>
      <c r="T514" s="65"/>
      <c r="U514" s="3"/>
      <c r="V514" s="66"/>
      <c r="W514" s="3"/>
      <c r="X514" s="67"/>
      <c r="Y514" s="3"/>
      <c r="Z514" s="66"/>
      <c r="AA514" s="64"/>
      <c r="AB514" s="3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68"/>
      <c r="AT514" s="68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  <c r="BG514" s="30"/>
      <c r="BH514" s="30"/>
      <c r="BI514" s="30"/>
      <c r="BJ514" s="30"/>
      <c r="BK514" s="30"/>
      <c r="BL514" s="30"/>
      <c r="BM514" s="30"/>
      <c r="BN514" s="30"/>
      <c r="BO514" s="30"/>
    </row>
    <row r="515" spans="1:67" ht="27" customHeight="1" x14ac:dyDescent="0.2">
      <c r="A515" s="63"/>
      <c r="B515" s="30"/>
      <c r="C515" s="30"/>
      <c r="D515" s="30"/>
      <c r="E515" s="30"/>
      <c r="F515" s="30"/>
      <c r="G515" s="30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64"/>
      <c r="S515" s="3"/>
      <c r="T515" s="65"/>
      <c r="U515" s="3"/>
      <c r="V515" s="66"/>
      <c r="W515" s="3"/>
      <c r="X515" s="67"/>
      <c r="Y515" s="3"/>
      <c r="Z515" s="66"/>
      <c r="AA515" s="64"/>
      <c r="AB515" s="3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68"/>
      <c r="AT515" s="68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/>
      <c r="BN515" s="30"/>
      <c r="BO515" s="30"/>
    </row>
    <row r="516" spans="1:67" ht="27" customHeight="1" x14ac:dyDescent="0.2">
      <c r="A516" s="63"/>
      <c r="B516" s="30"/>
      <c r="C516" s="30"/>
      <c r="D516" s="30"/>
      <c r="E516" s="30"/>
      <c r="F516" s="30"/>
      <c r="G516" s="30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64"/>
      <c r="S516" s="3"/>
      <c r="T516" s="65"/>
      <c r="U516" s="3"/>
      <c r="V516" s="66"/>
      <c r="W516" s="3"/>
      <c r="X516" s="67"/>
      <c r="Y516" s="3"/>
      <c r="Z516" s="66"/>
      <c r="AA516" s="64"/>
      <c r="AB516" s="3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68"/>
      <c r="AT516" s="68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  <c r="BG516" s="30"/>
      <c r="BH516" s="30"/>
      <c r="BI516" s="30"/>
      <c r="BJ516" s="30"/>
      <c r="BK516" s="30"/>
      <c r="BL516" s="30"/>
      <c r="BM516" s="30"/>
      <c r="BN516" s="30"/>
      <c r="BO516" s="30"/>
    </row>
    <row r="517" spans="1:67" ht="27" customHeight="1" x14ac:dyDescent="0.2">
      <c r="A517" s="63"/>
      <c r="B517" s="30"/>
      <c r="C517" s="30"/>
      <c r="D517" s="30"/>
      <c r="E517" s="30"/>
      <c r="F517" s="30"/>
      <c r="G517" s="30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64"/>
      <c r="S517" s="3"/>
      <c r="T517" s="65"/>
      <c r="U517" s="3"/>
      <c r="V517" s="66"/>
      <c r="W517" s="3"/>
      <c r="X517" s="67"/>
      <c r="Y517" s="3"/>
      <c r="Z517" s="66"/>
      <c r="AA517" s="64"/>
      <c r="AB517" s="3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68"/>
      <c r="AT517" s="68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  <c r="BG517" s="30"/>
      <c r="BH517" s="30"/>
      <c r="BI517" s="30"/>
      <c r="BJ517" s="30"/>
      <c r="BK517" s="30"/>
      <c r="BL517" s="30"/>
      <c r="BM517" s="30"/>
      <c r="BN517" s="30"/>
      <c r="BO517" s="30"/>
    </row>
    <row r="518" spans="1:67" ht="27" customHeight="1" x14ac:dyDescent="0.2">
      <c r="A518" s="63"/>
      <c r="B518" s="30"/>
      <c r="C518" s="30"/>
      <c r="D518" s="30"/>
      <c r="E518" s="30"/>
      <c r="F518" s="30"/>
      <c r="G518" s="30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64"/>
      <c r="S518" s="3"/>
      <c r="T518" s="65"/>
      <c r="U518" s="3"/>
      <c r="V518" s="66"/>
      <c r="W518" s="3"/>
      <c r="X518" s="67"/>
      <c r="Y518" s="3"/>
      <c r="Z518" s="66"/>
      <c r="AA518" s="64"/>
      <c r="AB518" s="3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68"/>
      <c r="AT518" s="68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  <c r="BG518" s="30"/>
      <c r="BH518" s="30"/>
      <c r="BI518" s="30"/>
      <c r="BJ518" s="30"/>
      <c r="BK518" s="30"/>
      <c r="BL518" s="30"/>
      <c r="BM518" s="30"/>
      <c r="BN518" s="30"/>
      <c r="BO518" s="30"/>
    </row>
    <row r="519" spans="1:67" ht="27" customHeight="1" x14ac:dyDescent="0.2">
      <c r="A519" s="63"/>
      <c r="B519" s="30"/>
      <c r="C519" s="30"/>
      <c r="D519" s="30"/>
      <c r="E519" s="30"/>
      <c r="F519" s="30"/>
      <c r="G519" s="30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64"/>
      <c r="S519" s="3"/>
      <c r="T519" s="65"/>
      <c r="U519" s="3"/>
      <c r="V519" s="66"/>
      <c r="W519" s="3"/>
      <c r="X519" s="67"/>
      <c r="Y519" s="3"/>
      <c r="Z519" s="66"/>
      <c r="AA519" s="64"/>
      <c r="AB519" s="3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68"/>
      <c r="AT519" s="68"/>
      <c r="AU519" s="30"/>
      <c r="AV519" s="30"/>
      <c r="AW519" s="30"/>
      <c r="AX519" s="30"/>
      <c r="AY519" s="30"/>
      <c r="AZ519" s="30"/>
      <c r="BA519" s="30"/>
      <c r="BB519" s="30"/>
      <c r="BC519" s="30"/>
      <c r="BD519" s="30"/>
      <c r="BE519" s="30"/>
      <c r="BF519" s="30"/>
      <c r="BG519" s="30"/>
      <c r="BH519" s="30"/>
      <c r="BI519" s="30"/>
      <c r="BJ519" s="30"/>
      <c r="BK519" s="30"/>
      <c r="BL519" s="30"/>
      <c r="BM519" s="30"/>
      <c r="BN519" s="30"/>
      <c r="BO519" s="30"/>
    </row>
    <row r="520" spans="1:67" ht="27" customHeight="1" x14ac:dyDescent="0.2">
      <c r="A520" s="63"/>
      <c r="B520" s="30"/>
      <c r="C520" s="30"/>
      <c r="D520" s="30"/>
      <c r="E520" s="30"/>
      <c r="F520" s="30"/>
      <c r="G520" s="30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64"/>
      <c r="S520" s="3"/>
      <c r="T520" s="65"/>
      <c r="U520" s="3"/>
      <c r="V520" s="66"/>
      <c r="W520" s="3"/>
      <c r="X520" s="67"/>
      <c r="Y520" s="3"/>
      <c r="Z520" s="66"/>
      <c r="AA520" s="64"/>
      <c r="AB520" s="3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68"/>
      <c r="AT520" s="68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  <c r="BJ520" s="30"/>
      <c r="BK520" s="30"/>
      <c r="BL520" s="30"/>
      <c r="BM520" s="30"/>
      <c r="BN520" s="30"/>
      <c r="BO520" s="30"/>
    </row>
    <row r="521" spans="1:67" ht="27" customHeight="1" x14ac:dyDescent="0.2">
      <c r="A521" s="63"/>
      <c r="B521" s="30"/>
      <c r="C521" s="30"/>
      <c r="D521" s="30"/>
      <c r="E521" s="30"/>
      <c r="F521" s="30"/>
      <c r="G521" s="30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64"/>
      <c r="S521" s="3"/>
      <c r="T521" s="65"/>
      <c r="U521" s="3"/>
      <c r="V521" s="66"/>
      <c r="W521" s="3"/>
      <c r="X521" s="67"/>
      <c r="Y521" s="3"/>
      <c r="Z521" s="66"/>
      <c r="AA521" s="64"/>
      <c r="AB521" s="3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68"/>
      <c r="AT521" s="68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  <c r="BG521" s="30"/>
      <c r="BH521" s="30"/>
      <c r="BI521" s="30"/>
      <c r="BJ521" s="30"/>
      <c r="BK521" s="30"/>
      <c r="BL521" s="30"/>
      <c r="BM521" s="30"/>
      <c r="BN521" s="30"/>
      <c r="BO521" s="30"/>
    </row>
    <row r="522" spans="1:67" ht="27" customHeight="1" x14ac:dyDescent="0.2">
      <c r="A522" s="63"/>
      <c r="B522" s="30"/>
      <c r="C522" s="30"/>
      <c r="D522" s="30"/>
      <c r="E522" s="30"/>
      <c r="F522" s="30"/>
      <c r="G522" s="30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64"/>
      <c r="S522" s="3"/>
      <c r="T522" s="65"/>
      <c r="U522" s="3"/>
      <c r="V522" s="66"/>
      <c r="W522" s="3"/>
      <c r="X522" s="67"/>
      <c r="Y522" s="3"/>
      <c r="Z522" s="66"/>
      <c r="AA522" s="64"/>
      <c r="AB522" s="3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68"/>
      <c r="AT522" s="68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  <c r="BG522" s="30"/>
      <c r="BH522" s="30"/>
      <c r="BI522" s="30"/>
      <c r="BJ522" s="30"/>
      <c r="BK522" s="30"/>
      <c r="BL522" s="30"/>
      <c r="BM522" s="30"/>
      <c r="BN522" s="30"/>
      <c r="BO522" s="30"/>
    </row>
    <row r="523" spans="1:67" ht="27" customHeight="1" x14ac:dyDescent="0.2">
      <c r="A523" s="63"/>
      <c r="B523" s="30"/>
      <c r="C523" s="30"/>
      <c r="D523" s="30"/>
      <c r="E523" s="30"/>
      <c r="F523" s="30"/>
      <c r="G523" s="30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64"/>
      <c r="S523" s="3"/>
      <c r="T523" s="65"/>
      <c r="U523" s="3"/>
      <c r="V523" s="66"/>
      <c r="W523" s="3"/>
      <c r="X523" s="67"/>
      <c r="Y523" s="3"/>
      <c r="Z523" s="66"/>
      <c r="AA523" s="64"/>
      <c r="AB523" s="3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68"/>
      <c r="AT523" s="68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  <c r="BG523" s="30"/>
      <c r="BH523" s="30"/>
      <c r="BI523" s="30"/>
      <c r="BJ523" s="30"/>
      <c r="BK523" s="30"/>
      <c r="BL523" s="30"/>
      <c r="BM523" s="30"/>
      <c r="BN523" s="30"/>
      <c r="BO523" s="30"/>
    </row>
    <row r="524" spans="1:67" ht="27" customHeight="1" x14ac:dyDescent="0.2">
      <c r="A524" s="63"/>
      <c r="B524" s="30"/>
      <c r="C524" s="30"/>
      <c r="D524" s="30"/>
      <c r="E524" s="30"/>
      <c r="F524" s="30"/>
      <c r="G524" s="30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64"/>
      <c r="S524" s="3"/>
      <c r="T524" s="65"/>
      <c r="U524" s="3"/>
      <c r="V524" s="66"/>
      <c r="W524" s="3"/>
      <c r="X524" s="67"/>
      <c r="Y524" s="3"/>
      <c r="Z524" s="66"/>
      <c r="AA524" s="64"/>
      <c r="AB524" s="3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68"/>
      <c r="AT524" s="68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  <c r="BG524" s="30"/>
      <c r="BH524" s="30"/>
      <c r="BI524" s="30"/>
      <c r="BJ524" s="30"/>
      <c r="BK524" s="30"/>
      <c r="BL524" s="30"/>
      <c r="BM524" s="30"/>
      <c r="BN524" s="30"/>
      <c r="BO524" s="30"/>
    </row>
    <row r="525" spans="1:67" ht="27" customHeight="1" x14ac:dyDescent="0.2">
      <c r="A525" s="63"/>
      <c r="B525" s="30"/>
      <c r="C525" s="30"/>
      <c r="D525" s="30"/>
      <c r="E525" s="30"/>
      <c r="F525" s="30"/>
      <c r="G525" s="30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64"/>
      <c r="S525" s="3"/>
      <c r="T525" s="65"/>
      <c r="U525" s="3"/>
      <c r="V525" s="66"/>
      <c r="W525" s="3"/>
      <c r="X525" s="67"/>
      <c r="Y525" s="3"/>
      <c r="Z525" s="66"/>
      <c r="AA525" s="64"/>
      <c r="AB525" s="3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68"/>
      <c r="AT525" s="68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  <c r="BI525" s="30"/>
      <c r="BJ525" s="30"/>
      <c r="BK525" s="30"/>
      <c r="BL525" s="30"/>
      <c r="BM525" s="30"/>
      <c r="BN525" s="30"/>
      <c r="BO525" s="30"/>
    </row>
    <row r="526" spans="1:67" ht="27" customHeight="1" x14ac:dyDescent="0.2">
      <c r="A526" s="63"/>
      <c r="B526" s="30"/>
      <c r="C526" s="30"/>
      <c r="D526" s="30"/>
      <c r="E526" s="30"/>
      <c r="F526" s="30"/>
      <c r="G526" s="30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64"/>
      <c r="S526" s="3"/>
      <c r="T526" s="65"/>
      <c r="U526" s="3"/>
      <c r="V526" s="66"/>
      <c r="W526" s="3"/>
      <c r="X526" s="67"/>
      <c r="Y526" s="3"/>
      <c r="Z526" s="66"/>
      <c r="AA526" s="64"/>
      <c r="AB526" s="3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68"/>
      <c r="AT526" s="68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  <c r="BG526" s="30"/>
      <c r="BH526" s="30"/>
      <c r="BI526" s="30"/>
      <c r="BJ526" s="30"/>
      <c r="BK526" s="30"/>
      <c r="BL526" s="30"/>
      <c r="BM526" s="30"/>
      <c r="BN526" s="30"/>
      <c r="BO526" s="30"/>
    </row>
    <row r="527" spans="1:67" ht="27" customHeight="1" x14ac:dyDescent="0.2">
      <c r="A527" s="63"/>
      <c r="B527" s="30"/>
      <c r="C527" s="30"/>
      <c r="D527" s="30"/>
      <c r="E527" s="30"/>
      <c r="F527" s="30"/>
      <c r="G527" s="30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64"/>
      <c r="S527" s="3"/>
      <c r="T527" s="65"/>
      <c r="U527" s="3"/>
      <c r="V527" s="66"/>
      <c r="W527" s="3"/>
      <c r="X527" s="67"/>
      <c r="Y527" s="3"/>
      <c r="Z527" s="66"/>
      <c r="AA527" s="64"/>
      <c r="AB527" s="3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68"/>
      <c r="AT527" s="68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  <c r="BG527" s="30"/>
      <c r="BH527" s="30"/>
      <c r="BI527" s="30"/>
      <c r="BJ527" s="30"/>
      <c r="BK527" s="30"/>
      <c r="BL527" s="30"/>
      <c r="BM527" s="30"/>
      <c r="BN527" s="30"/>
      <c r="BO527" s="30"/>
    </row>
    <row r="528" spans="1:67" ht="27" customHeight="1" x14ac:dyDescent="0.2">
      <c r="A528" s="63"/>
      <c r="B528" s="30"/>
      <c r="C528" s="30"/>
      <c r="D528" s="30"/>
      <c r="E528" s="30"/>
      <c r="F528" s="30"/>
      <c r="G528" s="30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64"/>
      <c r="S528" s="3"/>
      <c r="T528" s="65"/>
      <c r="U528" s="3"/>
      <c r="V528" s="66"/>
      <c r="W528" s="3"/>
      <c r="X528" s="67"/>
      <c r="Y528" s="3"/>
      <c r="Z528" s="66"/>
      <c r="AA528" s="64"/>
      <c r="AB528" s="3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68"/>
      <c r="AT528" s="68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  <c r="BG528" s="30"/>
      <c r="BH528" s="30"/>
      <c r="BI528" s="30"/>
      <c r="BJ528" s="30"/>
      <c r="BK528" s="30"/>
      <c r="BL528" s="30"/>
      <c r="BM528" s="30"/>
      <c r="BN528" s="30"/>
      <c r="BO528" s="30"/>
    </row>
    <row r="529" spans="1:67" ht="27" customHeight="1" x14ac:dyDescent="0.2">
      <c r="A529" s="63"/>
      <c r="B529" s="30"/>
      <c r="C529" s="30"/>
      <c r="D529" s="30"/>
      <c r="E529" s="30"/>
      <c r="F529" s="30"/>
      <c r="G529" s="30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64"/>
      <c r="S529" s="3"/>
      <c r="T529" s="65"/>
      <c r="U529" s="3"/>
      <c r="V529" s="66"/>
      <c r="W529" s="3"/>
      <c r="X529" s="67"/>
      <c r="Y529" s="3"/>
      <c r="Z529" s="66"/>
      <c r="AA529" s="64"/>
      <c r="AB529" s="3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68"/>
      <c r="AT529" s="68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  <c r="BG529" s="30"/>
      <c r="BH529" s="30"/>
      <c r="BI529" s="30"/>
      <c r="BJ529" s="30"/>
      <c r="BK529" s="30"/>
      <c r="BL529" s="30"/>
      <c r="BM529" s="30"/>
      <c r="BN529" s="30"/>
      <c r="BO529" s="30"/>
    </row>
    <row r="530" spans="1:67" ht="27" customHeight="1" x14ac:dyDescent="0.2">
      <c r="A530" s="63"/>
      <c r="B530" s="30"/>
      <c r="C530" s="30"/>
      <c r="D530" s="30"/>
      <c r="E530" s="30"/>
      <c r="F530" s="30"/>
      <c r="G530" s="30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64"/>
      <c r="S530" s="3"/>
      <c r="T530" s="65"/>
      <c r="U530" s="3"/>
      <c r="V530" s="66"/>
      <c r="W530" s="3"/>
      <c r="X530" s="67"/>
      <c r="Y530" s="3"/>
      <c r="Z530" s="66"/>
      <c r="AA530" s="64"/>
      <c r="AB530" s="3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68"/>
      <c r="AT530" s="68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  <c r="BM530" s="30"/>
      <c r="BN530" s="30"/>
      <c r="BO530" s="30"/>
    </row>
    <row r="531" spans="1:67" ht="27" customHeight="1" x14ac:dyDescent="0.2">
      <c r="A531" s="63"/>
      <c r="B531" s="30"/>
      <c r="C531" s="30"/>
      <c r="D531" s="30"/>
      <c r="E531" s="30"/>
      <c r="F531" s="30"/>
      <c r="G531" s="30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64"/>
      <c r="S531" s="3"/>
      <c r="T531" s="65"/>
      <c r="U531" s="3"/>
      <c r="V531" s="66"/>
      <c r="W531" s="3"/>
      <c r="X531" s="67"/>
      <c r="Y531" s="3"/>
      <c r="Z531" s="66"/>
      <c r="AA531" s="64"/>
      <c r="AB531" s="3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68"/>
      <c r="AT531" s="68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  <c r="BM531" s="30"/>
      <c r="BN531" s="30"/>
      <c r="BO531" s="30"/>
    </row>
    <row r="532" spans="1:67" ht="27" customHeight="1" x14ac:dyDescent="0.2">
      <c r="A532" s="63"/>
      <c r="B532" s="30"/>
      <c r="C532" s="30"/>
      <c r="D532" s="30"/>
      <c r="E532" s="30"/>
      <c r="F532" s="30"/>
      <c r="G532" s="30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64"/>
      <c r="S532" s="3"/>
      <c r="T532" s="65"/>
      <c r="U532" s="3"/>
      <c r="V532" s="66"/>
      <c r="W532" s="3"/>
      <c r="X532" s="67"/>
      <c r="Y532" s="3"/>
      <c r="Z532" s="66"/>
      <c r="AA532" s="64"/>
      <c r="AB532" s="3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68"/>
      <c r="AT532" s="68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  <c r="BM532" s="30"/>
      <c r="BN532" s="30"/>
      <c r="BO532" s="30"/>
    </row>
    <row r="533" spans="1:67" ht="27" customHeight="1" x14ac:dyDescent="0.2">
      <c r="A533" s="63"/>
      <c r="B533" s="30"/>
      <c r="C533" s="30"/>
      <c r="D533" s="30"/>
      <c r="E533" s="30"/>
      <c r="F533" s="30"/>
      <c r="G533" s="30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64"/>
      <c r="S533" s="3"/>
      <c r="T533" s="65"/>
      <c r="U533" s="3"/>
      <c r="V533" s="66"/>
      <c r="W533" s="3"/>
      <c r="X533" s="67"/>
      <c r="Y533" s="3"/>
      <c r="Z533" s="66"/>
      <c r="AA533" s="64"/>
      <c r="AB533" s="3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68"/>
      <c r="AT533" s="68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  <c r="BM533" s="30"/>
      <c r="BN533" s="30"/>
      <c r="BO533" s="30"/>
    </row>
    <row r="534" spans="1:67" ht="27" customHeight="1" x14ac:dyDescent="0.2">
      <c r="A534" s="63"/>
      <c r="B534" s="30"/>
      <c r="C534" s="30"/>
      <c r="D534" s="30"/>
      <c r="E534" s="30"/>
      <c r="F534" s="30"/>
      <c r="G534" s="30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64"/>
      <c r="S534" s="3"/>
      <c r="T534" s="65"/>
      <c r="U534" s="3"/>
      <c r="V534" s="66"/>
      <c r="W534" s="3"/>
      <c r="X534" s="67"/>
      <c r="Y534" s="3"/>
      <c r="Z534" s="66"/>
      <c r="AA534" s="64"/>
      <c r="AB534" s="3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68"/>
      <c r="AT534" s="68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  <c r="BM534" s="30"/>
      <c r="BN534" s="30"/>
      <c r="BO534" s="30"/>
    </row>
    <row r="535" spans="1:67" ht="27" customHeight="1" x14ac:dyDescent="0.2">
      <c r="A535" s="63"/>
      <c r="B535" s="30"/>
      <c r="C535" s="30"/>
      <c r="D535" s="30"/>
      <c r="E535" s="30"/>
      <c r="F535" s="30"/>
      <c r="G535" s="30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64"/>
      <c r="S535" s="3"/>
      <c r="T535" s="65"/>
      <c r="U535" s="3"/>
      <c r="V535" s="66"/>
      <c r="W535" s="3"/>
      <c r="X535" s="67"/>
      <c r="Y535" s="3"/>
      <c r="Z535" s="66"/>
      <c r="AA535" s="64"/>
      <c r="AB535" s="3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68"/>
      <c r="AT535" s="68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  <c r="BM535" s="30"/>
      <c r="BN535" s="30"/>
      <c r="BO535" s="30"/>
    </row>
    <row r="536" spans="1:67" ht="27" customHeight="1" x14ac:dyDescent="0.2">
      <c r="A536" s="63"/>
      <c r="B536" s="30"/>
      <c r="C536" s="30"/>
      <c r="D536" s="30"/>
      <c r="E536" s="30"/>
      <c r="F536" s="30"/>
      <c r="G536" s="30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64"/>
      <c r="S536" s="3"/>
      <c r="T536" s="65"/>
      <c r="U536" s="3"/>
      <c r="V536" s="66"/>
      <c r="W536" s="3"/>
      <c r="X536" s="67"/>
      <c r="Y536" s="3"/>
      <c r="Z536" s="66"/>
      <c r="AA536" s="64"/>
      <c r="AB536" s="3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68"/>
      <c r="AT536" s="68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  <c r="BM536" s="30"/>
      <c r="BN536" s="30"/>
      <c r="BO536" s="30"/>
    </row>
    <row r="537" spans="1:67" ht="27" customHeight="1" x14ac:dyDescent="0.2">
      <c r="A537" s="63"/>
      <c r="B537" s="30"/>
      <c r="C537" s="30"/>
      <c r="D537" s="30"/>
      <c r="E537" s="30"/>
      <c r="F537" s="30"/>
      <c r="G537" s="30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64"/>
      <c r="S537" s="3"/>
      <c r="T537" s="65"/>
      <c r="U537" s="3"/>
      <c r="V537" s="66"/>
      <c r="W537" s="3"/>
      <c r="X537" s="67"/>
      <c r="Y537" s="3"/>
      <c r="Z537" s="66"/>
      <c r="AA537" s="64"/>
      <c r="AB537" s="3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68"/>
      <c r="AT537" s="68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  <c r="BM537" s="30"/>
      <c r="BN537" s="30"/>
      <c r="BO537" s="30"/>
    </row>
    <row r="538" spans="1:67" ht="27" customHeight="1" x14ac:dyDescent="0.2">
      <c r="A538" s="63"/>
      <c r="B538" s="30"/>
      <c r="C538" s="30"/>
      <c r="D538" s="30"/>
      <c r="E538" s="30"/>
      <c r="F538" s="30"/>
      <c r="G538" s="30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64"/>
      <c r="S538" s="3"/>
      <c r="T538" s="65"/>
      <c r="U538" s="3"/>
      <c r="V538" s="66"/>
      <c r="W538" s="3"/>
      <c r="X538" s="67"/>
      <c r="Y538" s="3"/>
      <c r="Z538" s="66"/>
      <c r="AA538" s="64"/>
      <c r="AB538" s="3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68"/>
      <c r="AT538" s="68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  <c r="BM538" s="30"/>
      <c r="BN538" s="30"/>
      <c r="BO538" s="30"/>
    </row>
    <row r="539" spans="1:67" ht="27" customHeight="1" x14ac:dyDescent="0.2">
      <c r="A539" s="63"/>
      <c r="B539" s="30"/>
      <c r="C539" s="30"/>
      <c r="D539" s="30"/>
      <c r="E539" s="30"/>
      <c r="F539" s="30"/>
      <c r="G539" s="30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64"/>
      <c r="S539" s="3"/>
      <c r="T539" s="65"/>
      <c r="U539" s="3"/>
      <c r="V539" s="66"/>
      <c r="W539" s="3"/>
      <c r="X539" s="67"/>
      <c r="Y539" s="3"/>
      <c r="Z539" s="66"/>
      <c r="AA539" s="64"/>
      <c r="AB539" s="3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68"/>
      <c r="AT539" s="68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  <c r="BM539" s="30"/>
      <c r="BN539" s="30"/>
      <c r="BO539" s="30"/>
    </row>
    <row r="540" spans="1:67" ht="27" customHeight="1" x14ac:dyDescent="0.2">
      <c r="A540" s="63"/>
      <c r="B540" s="30"/>
      <c r="C540" s="30"/>
      <c r="D540" s="30"/>
      <c r="E540" s="30"/>
      <c r="F540" s="30"/>
      <c r="G540" s="30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64"/>
      <c r="S540" s="3"/>
      <c r="T540" s="65"/>
      <c r="U540" s="3"/>
      <c r="V540" s="66"/>
      <c r="W540" s="3"/>
      <c r="X540" s="67"/>
      <c r="Y540" s="3"/>
      <c r="Z540" s="66"/>
      <c r="AA540" s="64"/>
      <c r="AB540" s="3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68"/>
      <c r="AT540" s="68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  <c r="BM540" s="30"/>
      <c r="BN540" s="30"/>
      <c r="BO540" s="30"/>
    </row>
    <row r="541" spans="1:67" ht="27" customHeight="1" x14ac:dyDescent="0.2">
      <c r="A541" s="63"/>
      <c r="B541" s="30"/>
      <c r="C541" s="30"/>
      <c r="D541" s="30"/>
      <c r="E541" s="30"/>
      <c r="F541" s="30"/>
      <c r="G541" s="30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64"/>
      <c r="S541" s="3"/>
      <c r="T541" s="65"/>
      <c r="U541" s="3"/>
      <c r="V541" s="66"/>
      <c r="W541" s="3"/>
      <c r="X541" s="67"/>
      <c r="Y541" s="3"/>
      <c r="Z541" s="66"/>
      <c r="AA541" s="64"/>
      <c r="AB541" s="3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68"/>
      <c r="AT541" s="68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  <c r="BM541" s="30"/>
      <c r="BN541" s="30"/>
      <c r="BO541" s="30"/>
    </row>
    <row r="542" spans="1:67" ht="27" customHeight="1" x14ac:dyDescent="0.2">
      <c r="A542" s="63"/>
      <c r="B542" s="30"/>
      <c r="C542" s="30"/>
      <c r="D542" s="30"/>
      <c r="E542" s="30"/>
      <c r="F542" s="30"/>
      <c r="G542" s="30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64"/>
      <c r="S542" s="3"/>
      <c r="T542" s="65"/>
      <c r="U542" s="3"/>
      <c r="V542" s="66"/>
      <c r="W542" s="3"/>
      <c r="X542" s="67"/>
      <c r="Y542" s="3"/>
      <c r="Z542" s="66"/>
      <c r="AA542" s="64"/>
      <c r="AB542" s="3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68"/>
      <c r="AT542" s="68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  <c r="BM542" s="30"/>
      <c r="BN542" s="30"/>
      <c r="BO542" s="30"/>
    </row>
    <row r="543" spans="1:67" ht="27" customHeight="1" x14ac:dyDescent="0.2">
      <c r="A543" s="63"/>
      <c r="B543" s="30"/>
      <c r="C543" s="30"/>
      <c r="D543" s="30"/>
      <c r="E543" s="30"/>
      <c r="F543" s="30"/>
      <c r="G543" s="30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64"/>
      <c r="S543" s="3"/>
      <c r="T543" s="65"/>
      <c r="U543" s="3"/>
      <c r="V543" s="66"/>
      <c r="W543" s="3"/>
      <c r="X543" s="67"/>
      <c r="Y543" s="3"/>
      <c r="Z543" s="66"/>
      <c r="AA543" s="64"/>
      <c r="AB543" s="3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68"/>
      <c r="AT543" s="68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  <c r="BM543" s="30"/>
      <c r="BN543" s="30"/>
      <c r="BO543" s="30"/>
    </row>
    <row r="544" spans="1:67" ht="27" customHeight="1" x14ac:dyDescent="0.2">
      <c r="A544" s="63"/>
      <c r="B544" s="30"/>
      <c r="C544" s="30"/>
      <c r="D544" s="30"/>
      <c r="E544" s="30"/>
      <c r="F544" s="30"/>
      <c r="G544" s="30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64"/>
      <c r="S544" s="3"/>
      <c r="T544" s="65"/>
      <c r="U544" s="3"/>
      <c r="V544" s="66"/>
      <c r="W544" s="3"/>
      <c r="X544" s="67"/>
      <c r="Y544" s="3"/>
      <c r="Z544" s="66"/>
      <c r="AA544" s="64"/>
      <c r="AB544" s="3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68"/>
      <c r="AT544" s="68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  <c r="BM544" s="30"/>
      <c r="BN544" s="30"/>
      <c r="BO544" s="30"/>
    </row>
    <row r="545" spans="1:67" ht="27" customHeight="1" x14ac:dyDescent="0.2">
      <c r="A545" s="63"/>
      <c r="B545" s="30"/>
      <c r="C545" s="30"/>
      <c r="D545" s="30"/>
      <c r="E545" s="30"/>
      <c r="F545" s="30"/>
      <c r="G545" s="30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64"/>
      <c r="S545" s="3"/>
      <c r="T545" s="65"/>
      <c r="U545" s="3"/>
      <c r="V545" s="66"/>
      <c r="W545" s="3"/>
      <c r="X545" s="67"/>
      <c r="Y545" s="3"/>
      <c r="Z545" s="66"/>
      <c r="AA545" s="64"/>
      <c r="AB545" s="3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68"/>
      <c r="AT545" s="68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  <c r="BM545" s="30"/>
      <c r="BN545" s="30"/>
      <c r="BO545" s="30"/>
    </row>
    <row r="546" spans="1:67" ht="27" customHeight="1" x14ac:dyDescent="0.2">
      <c r="A546" s="63"/>
      <c r="B546" s="30"/>
      <c r="C546" s="30"/>
      <c r="D546" s="30"/>
      <c r="E546" s="30"/>
      <c r="F546" s="30"/>
      <c r="G546" s="30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64"/>
      <c r="S546" s="3"/>
      <c r="T546" s="65"/>
      <c r="U546" s="3"/>
      <c r="V546" s="66"/>
      <c r="W546" s="3"/>
      <c r="X546" s="67"/>
      <c r="Y546" s="3"/>
      <c r="Z546" s="66"/>
      <c r="AA546" s="64"/>
      <c r="AB546" s="3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68"/>
      <c r="AT546" s="68"/>
      <c r="AU546" s="30"/>
      <c r="AV546" s="30"/>
      <c r="AW546" s="30"/>
      <c r="AX546" s="30"/>
      <c r="AY546" s="30"/>
      <c r="AZ546" s="30"/>
      <c r="BA546" s="30"/>
      <c r="BB546" s="30"/>
      <c r="BC546" s="30"/>
      <c r="BD546" s="30"/>
      <c r="BE546" s="30"/>
      <c r="BF546" s="30"/>
      <c r="BG546" s="30"/>
      <c r="BH546" s="30"/>
      <c r="BI546" s="30"/>
      <c r="BJ546" s="30"/>
      <c r="BK546" s="30"/>
      <c r="BL546" s="30"/>
      <c r="BM546" s="30"/>
      <c r="BN546" s="30"/>
      <c r="BO546" s="30"/>
    </row>
    <row r="547" spans="1:67" ht="27" customHeight="1" x14ac:dyDescent="0.2">
      <c r="A547" s="63"/>
      <c r="B547" s="30"/>
      <c r="C547" s="30"/>
      <c r="D547" s="30"/>
      <c r="E547" s="30"/>
      <c r="F547" s="30"/>
      <c r="G547" s="30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64"/>
      <c r="S547" s="3"/>
      <c r="T547" s="65"/>
      <c r="U547" s="3"/>
      <c r="V547" s="66"/>
      <c r="W547" s="3"/>
      <c r="X547" s="67"/>
      <c r="Y547" s="3"/>
      <c r="Z547" s="66"/>
      <c r="AA547" s="64"/>
      <c r="AB547" s="3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68"/>
      <c r="AT547" s="68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  <c r="BM547" s="30"/>
      <c r="BN547" s="30"/>
      <c r="BO547" s="30"/>
    </row>
    <row r="548" spans="1:67" ht="27" customHeight="1" x14ac:dyDescent="0.2">
      <c r="A548" s="63"/>
      <c r="B548" s="30"/>
      <c r="C548" s="30"/>
      <c r="D548" s="30"/>
      <c r="E548" s="30"/>
      <c r="F548" s="30"/>
      <c r="G548" s="30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64"/>
      <c r="S548" s="3"/>
      <c r="T548" s="65"/>
      <c r="U548" s="3"/>
      <c r="V548" s="66"/>
      <c r="W548" s="3"/>
      <c r="X548" s="67"/>
      <c r="Y548" s="3"/>
      <c r="Z548" s="66"/>
      <c r="AA548" s="64"/>
      <c r="AB548" s="3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68"/>
      <c r="AT548" s="68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  <c r="BM548" s="30"/>
      <c r="BN548" s="30"/>
      <c r="BO548" s="30"/>
    </row>
    <row r="549" spans="1:67" ht="27" customHeight="1" x14ac:dyDescent="0.2">
      <c r="A549" s="63"/>
      <c r="B549" s="30"/>
      <c r="C549" s="30"/>
      <c r="D549" s="30"/>
      <c r="E549" s="30"/>
      <c r="F549" s="30"/>
      <c r="G549" s="30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64"/>
      <c r="S549" s="3"/>
      <c r="T549" s="65"/>
      <c r="U549" s="3"/>
      <c r="V549" s="66"/>
      <c r="W549" s="3"/>
      <c r="X549" s="67"/>
      <c r="Y549" s="3"/>
      <c r="Z549" s="66"/>
      <c r="AA549" s="64"/>
      <c r="AB549" s="3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68"/>
      <c r="AT549" s="68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  <c r="BM549" s="30"/>
      <c r="BN549" s="30"/>
      <c r="BO549" s="30"/>
    </row>
    <row r="550" spans="1:67" ht="27" customHeight="1" x14ac:dyDescent="0.2">
      <c r="A550" s="63"/>
      <c r="B550" s="30"/>
      <c r="C550" s="30"/>
      <c r="D550" s="30"/>
      <c r="E550" s="30"/>
      <c r="F550" s="30"/>
      <c r="G550" s="30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64"/>
      <c r="S550" s="3"/>
      <c r="T550" s="65"/>
      <c r="U550" s="3"/>
      <c r="V550" s="66"/>
      <c r="W550" s="3"/>
      <c r="X550" s="67"/>
      <c r="Y550" s="3"/>
      <c r="Z550" s="66"/>
      <c r="AA550" s="64"/>
      <c r="AB550" s="3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68"/>
      <c r="AT550" s="68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  <c r="BM550" s="30"/>
      <c r="BN550" s="30"/>
      <c r="BO550" s="30"/>
    </row>
    <row r="551" spans="1:67" ht="27" customHeight="1" x14ac:dyDescent="0.2">
      <c r="A551" s="63"/>
      <c r="B551" s="30"/>
      <c r="C551" s="30"/>
      <c r="D551" s="30"/>
      <c r="E551" s="30"/>
      <c r="F551" s="30"/>
      <c r="G551" s="30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64"/>
      <c r="S551" s="3"/>
      <c r="T551" s="65"/>
      <c r="U551" s="3"/>
      <c r="V551" s="66"/>
      <c r="W551" s="3"/>
      <c r="X551" s="67"/>
      <c r="Y551" s="3"/>
      <c r="Z551" s="66"/>
      <c r="AA551" s="64"/>
      <c r="AB551" s="3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68"/>
      <c r="AT551" s="68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  <c r="BM551" s="30"/>
      <c r="BN551" s="30"/>
      <c r="BO551" s="30"/>
    </row>
    <row r="552" spans="1:67" ht="27" customHeight="1" x14ac:dyDescent="0.2">
      <c r="A552" s="63"/>
      <c r="B552" s="30"/>
      <c r="C552" s="30"/>
      <c r="D552" s="30"/>
      <c r="E552" s="30"/>
      <c r="F552" s="30"/>
      <c r="G552" s="30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64"/>
      <c r="S552" s="3"/>
      <c r="T552" s="65"/>
      <c r="U552" s="3"/>
      <c r="V552" s="66"/>
      <c r="W552" s="3"/>
      <c r="X552" s="67"/>
      <c r="Y552" s="3"/>
      <c r="Z552" s="66"/>
      <c r="AA552" s="64"/>
      <c r="AB552" s="3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68"/>
      <c r="AT552" s="68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  <c r="BM552" s="30"/>
      <c r="BN552" s="30"/>
      <c r="BO552" s="30"/>
    </row>
    <row r="553" spans="1:67" ht="27" customHeight="1" x14ac:dyDescent="0.2">
      <c r="A553" s="63"/>
      <c r="B553" s="30"/>
      <c r="C553" s="30"/>
      <c r="D553" s="30"/>
      <c r="E553" s="30"/>
      <c r="F553" s="30"/>
      <c r="G553" s="30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64"/>
      <c r="S553" s="3"/>
      <c r="T553" s="65"/>
      <c r="U553" s="3"/>
      <c r="V553" s="66"/>
      <c r="W553" s="3"/>
      <c r="X553" s="67"/>
      <c r="Y553" s="3"/>
      <c r="Z553" s="66"/>
      <c r="AA553" s="64"/>
      <c r="AB553" s="3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68"/>
      <c r="AT553" s="68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  <c r="BM553" s="30"/>
      <c r="BN553" s="30"/>
      <c r="BO553" s="30"/>
    </row>
    <row r="554" spans="1:67" ht="27" customHeight="1" x14ac:dyDescent="0.2">
      <c r="A554" s="63"/>
      <c r="B554" s="30"/>
      <c r="C554" s="30"/>
      <c r="D554" s="30"/>
      <c r="E554" s="30"/>
      <c r="F554" s="30"/>
      <c r="G554" s="30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64"/>
      <c r="S554" s="3"/>
      <c r="T554" s="65"/>
      <c r="U554" s="3"/>
      <c r="V554" s="66"/>
      <c r="W554" s="3"/>
      <c r="X554" s="67"/>
      <c r="Y554" s="3"/>
      <c r="Z554" s="66"/>
      <c r="AA554" s="64"/>
      <c r="AB554" s="3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68"/>
      <c r="AT554" s="68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  <c r="BM554" s="30"/>
      <c r="BN554" s="30"/>
      <c r="BO554" s="30"/>
    </row>
    <row r="555" spans="1:67" ht="27" customHeight="1" x14ac:dyDescent="0.2">
      <c r="A555" s="63"/>
      <c r="B555" s="30"/>
      <c r="C555" s="30"/>
      <c r="D555" s="30"/>
      <c r="E555" s="30"/>
      <c r="F555" s="30"/>
      <c r="G555" s="30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64"/>
      <c r="S555" s="3"/>
      <c r="T555" s="65"/>
      <c r="U555" s="3"/>
      <c r="V555" s="66"/>
      <c r="W555" s="3"/>
      <c r="X555" s="67"/>
      <c r="Y555" s="3"/>
      <c r="Z555" s="66"/>
      <c r="AA555" s="64"/>
      <c r="AB555" s="3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68"/>
      <c r="AT555" s="68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  <c r="BM555" s="30"/>
      <c r="BN555" s="30"/>
      <c r="BO555" s="30"/>
    </row>
    <row r="556" spans="1:67" ht="27" customHeight="1" x14ac:dyDescent="0.2">
      <c r="A556" s="63"/>
      <c r="B556" s="30"/>
      <c r="C556" s="30"/>
      <c r="D556" s="30"/>
      <c r="E556" s="30"/>
      <c r="F556" s="30"/>
      <c r="G556" s="30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64"/>
      <c r="S556" s="3"/>
      <c r="T556" s="65"/>
      <c r="U556" s="3"/>
      <c r="V556" s="66"/>
      <c r="W556" s="3"/>
      <c r="X556" s="67"/>
      <c r="Y556" s="3"/>
      <c r="Z556" s="66"/>
      <c r="AA556" s="64"/>
      <c r="AB556" s="3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68"/>
      <c r="AT556" s="68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  <c r="BM556" s="30"/>
      <c r="BN556" s="30"/>
      <c r="BO556" s="30"/>
    </row>
    <row r="557" spans="1:67" ht="27" customHeight="1" x14ac:dyDescent="0.2">
      <c r="A557" s="63"/>
      <c r="B557" s="30"/>
      <c r="C557" s="30"/>
      <c r="D557" s="30"/>
      <c r="E557" s="30"/>
      <c r="F557" s="30"/>
      <c r="G557" s="30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64"/>
      <c r="S557" s="3"/>
      <c r="T557" s="65"/>
      <c r="U557" s="3"/>
      <c r="V557" s="66"/>
      <c r="W557" s="3"/>
      <c r="X557" s="67"/>
      <c r="Y557" s="3"/>
      <c r="Z557" s="66"/>
      <c r="AA557" s="64"/>
      <c r="AB557" s="3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68"/>
      <c r="AT557" s="68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  <c r="BM557" s="30"/>
      <c r="BN557" s="30"/>
      <c r="BO557" s="30"/>
    </row>
    <row r="558" spans="1:67" ht="27" customHeight="1" x14ac:dyDescent="0.2">
      <c r="A558" s="63"/>
      <c r="B558" s="30"/>
      <c r="C558" s="30"/>
      <c r="D558" s="30"/>
      <c r="E558" s="30"/>
      <c r="F558" s="30"/>
      <c r="G558" s="30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64"/>
      <c r="S558" s="3"/>
      <c r="T558" s="65"/>
      <c r="U558" s="3"/>
      <c r="V558" s="66"/>
      <c r="W558" s="3"/>
      <c r="X558" s="67"/>
      <c r="Y558" s="3"/>
      <c r="Z558" s="66"/>
      <c r="AA558" s="64"/>
      <c r="AB558" s="3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68"/>
      <c r="AT558" s="68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  <c r="BM558" s="30"/>
      <c r="BN558" s="30"/>
      <c r="BO558" s="30"/>
    </row>
    <row r="559" spans="1:67" ht="27" customHeight="1" x14ac:dyDescent="0.2">
      <c r="A559" s="63"/>
      <c r="B559" s="30"/>
      <c r="C559" s="30"/>
      <c r="D559" s="30"/>
      <c r="E559" s="30"/>
      <c r="F559" s="30"/>
      <c r="G559" s="30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64"/>
      <c r="S559" s="3"/>
      <c r="T559" s="65"/>
      <c r="U559" s="3"/>
      <c r="V559" s="66"/>
      <c r="W559" s="3"/>
      <c r="X559" s="67"/>
      <c r="Y559" s="3"/>
      <c r="Z559" s="66"/>
      <c r="AA559" s="64"/>
      <c r="AB559" s="3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68"/>
      <c r="AT559" s="68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  <c r="BM559" s="30"/>
      <c r="BN559" s="30"/>
      <c r="BO559" s="30"/>
    </row>
    <row r="560" spans="1:67" ht="27" customHeight="1" x14ac:dyDescent="0.2">
      <c r="A560" s="63"/>
      <c r="B560" s="30"/>
      <c r="C560" s="30"/>
      <c r="D560" s="30"/>
      <c r="E560" s="30"/>
      <c r="F560" s="30"/>
      <c r="G560" s="30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64"/>
      <c r="S560" s="3"/>
      <c r="T560" s="65"/>
      <c r="U560" s="3"/>
      <c r="V560" s="66"/>
      <c r="W560" s="3"/>
      <c r="X560" s="67"/>
      <c r="Y560" s="3"/>
      <c r="Z560" s="66"/>
      <c r="AA560" s="64"/>
      <c r="AB560" s="3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68"/>
      <c r="AT560" s="68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  <c r="BM560" s="30"/>
      <c r="BN560" s="30"/>
      <c r="BO560" s="30"/>
    </row>
    <row r="561" spans="1:67" ht="27" customHeight="1" x14ac:dyDescent="0.2">
      <c r="A561" s="63"/>
      <c r="B561" s="30"/>
      <c r="C561" s="30"/>
      <c r="D561" s="30"/>
      <c r="E561" s="30"/>
      <c r="F561" s="30"/>
      <c r="G561" s="30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64"/>
      <c r="S561" s="3"/>
      <c r="T561" s="65"/>
      <c r="U561" s="3"/>
      <c r="V561" s="66"/>
      <c r="W561" s="3"/>
      <c r="X561" s="67"/>
      <c r="Y561" s="3"/>
      <c r="Z561" s="66"/>
      <c r="AA561" s="64"/>
      <c r="AB561" s="3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68"/>
      <c r="AT561" s="68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  <c r="BM561" s="30"/>
      <c r="BN561" s="30"/>
      <c r="BO561" s="30"/>
    </row>
    <row r="562" spans="1:67" ht="27" customHeight="1" x14ac:dyDescent="0.2">
      <c r="A562" s="63"/>
      <c r="B562" s="30"/>
      <c r="C562" s="30"/>
      <c r="D562" s="30"/>
      <c r="E562" s="30"/>
      <c r="F562" s="30"/>
      <c r="G562" s="30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64"/>
      <c r="S562" s="3"/>
      <c r="T562" s="65"/>
      <c r="U562" s="3"/>
      <c r="V562" s="66"/>
      <c r="W562" s="3"/>
      <c r="X562" s="67"/>
      <c r="Y562" s="3"/>
      <c r="Z562" s="66"/>
      <c r="AA562" s="64"/>
      <c r="AB562" s="3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68"/>
      <c r="AT562" s="68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  <c r="BM562" s="30"/>
      <c r="BN562" s="30"/>
      <c r="BO562" s="30"/>
    </row>
    <row r="563" spans="1:67" ht="27" customHeight="1" x14ac:dyDescent="0.2">
      <c r="A563" s="63"/>
      <c r="B563" s="30"/>
      <c r="C563" s="30"/>
      <c r="D563" s="30"/>
      <c r="E563" s="30"/>
      <c r="F563" s="30"/>
      <c r="G563" s="30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64"/>
      <c r="S563" s="3"/>
      <c r="T563" s="65"/>
      <c r="U563" s="3"/>
      <c r="V563" s="66"/>
      <c r="W563" s="3"/>
      <c r="X563" s="67"/>
      <c r="Y563" s="3"/>
      <c r="Z563" s="66"/>
      <c r="AA563" s="64"/>
      <c r="AB563" s="3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68"/>
      <c r="AT563" s="68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  <c r="BM563" s="30"/>
      <c r="BN563" s="30"/>
      <c r="BO563" s="30"/>
    </row>
    <row r="564" spans="1:67" ht="27" customHeight="1" x14ac:dyDescent="0.2">
      <c r="A564" s="63"/>
      <c r="B564" s="30"/>
      <c r="C564" s="30"/>
      <c r="D564" s="30"/>
      <c r="E564" s="30"/>
      <c r="F564" s="30"/>
      <c r="G564" s="30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64"/>
      <c r="S564" s="3"/>
      <c r="T564" s="65"/>
      <c r="U564" s="3"/>
      <c r="V564" s="66"/>
      <c r="W564" s="3"/>
      <c r="X564" s="67"/>
      <c r="Y564" s="3"/>
      <c r="Z564" s="66"/>
      <c r="AA564" s="64"/>
      <c r="AB564" s="3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68"/>
      <c r="AT564" s="68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  <c r="BM564" s="30"/>
      <c r="BN564" s="30"/>
      <c r="BO564" s="30"/>
    </row>
    <row r="565" spans="1:67" ht="27" customHeight="1" x14ac:dyDescent="0.2">
      <c r="A565" s="63"/>
      <c r="B565" s="30"/>
      <c r="C565" s="30"/>
      <c r="D565" s="30"/>
      <c r="E565" s="30"/>
      <c r="F565" s="30"/>
      <c r="G565" s="30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64"/>
      <c r="S565" s="3"/>
      <c r="T565" s="65"/>
      <c r="U565" s="3"/>
      <c r="V565" s="66"/>
      <c r="W565" s="3"/>
      <c r="X565" s="67"/>
      <c r="Y565" s="3"/>
      <c r="Z565" s="66"/>
      <c r="AA565" s="64"/>
      <c r="AB565" s="3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68"/>
      <c r="AT565" s="68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  <c r="BM565" s="30"/>
      <c r="BN565" s="30"/>
      <c r="BO565" s="30"/>
    </row>
    <row r="566" spans="1:67" ht="27" customHeight="1" x14ac:dyDescent="0.2">
      <c r="A566" s="63"/>
      <c r="B566" s="30"/>
      <c r="C566" s="30"/>
      <c r="D566" s="30"/>
      <c r="E566" s="30"/>
      <c r="F566" s="30"/>
      <c r="G566" s="30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64"/>
      <c r="S566" s="3"/>
      <c r="T566" s="65"/>
      <c r="U566" s="3"/>
      <c r="V566" s="66"/>
      <c r="W566" s="3"/>
      <c r="X566" s="67"/>
      <c r="Y566" s="3"/>
      <c r="Z566" s="66"/>
      <c r="AA566" s="64"/>
      <c r="AB566" s="3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68"/>
      <c r="AT566" s="68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  <c r="BM566" s="30"/>
      <c r="BN566" s="30"/>
      <c r="BO566" s="30"/>
    </row>
    <row r="567" spans="1:67" ht="27" customHeight="1" x14ac:dyDescent="0.2">
      <c r="A567" s="63"/>
      <c r="B567" s="30"/>
      <c r="C567" s="30"/>
      <c r="D567" s="30"/>
      <c r="E567" s="30"/>
      <c r="F567" s="30"/>
      <c r="G567" s="30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64"/>
      <c r="S567" s="3"/>
      <c r="T567" s="65"/>
      <c r="U567" s="3"/>
      <c r="V567" s="66"/>
      <c r="W567" s="3"/>
      <c r="X567" s="67"/>
      <c r="Y567" s="3"/>
      <c r="Z567" s="66"/>
      <c r="AA567" s="64"/>
      <c r="AB567" s="3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68"/>
      <c r="AT567" s="68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  <c r="BM567" s="30"/>
      <c r="BN567" s="30"/>
      <c r="BO567" s="30"/>
    </row>
    <row r="568" spans="1:67" ht="27" customHeight="1" x14ac:dyDescent="0.2">
      <c r="A568" s="63"/>
      <c r="B568" s="30"/>
      <c r="C568" s="30"/>
      <c r="D568" s="30"/>
      <c r="E568" s="30"/>
      <c r="F568" s="30"/>
      <c r="G568" s="30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64"/>
      <c r="S568" s="3"/>
      <c r="T568" s="65"/>
      <c r="U568" s="3"/>
      <c r="V568" s="66"/>
      <c r="W568" s="3"/>
      <c r="X568" s="67"/>
      <c r="Y568" s="3"/>
      <c r="Z568" s="66"/>
      <c r="AA568" s="64"/>
      <c r="AB568" s="3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68"/>
      <c r="AT568" s="68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  <c r="BM568" s="30"/>
      <c r="BN568" s="30"/>
      <c r="BO568" s="30"/>
    </row>
    <row r="569" spans="1:67" ht="27" customHeight="1" x14ac:dyDescent="0.2">
      <c r="A569" s="63"/>
      <c r="B569" s="30"/>
      <c r="C569" s="30"/>
      <c r="D569" s="30"/>
      <c r="E569" s="30"/>
      <c r="F569" s="30"/>
      <c r="G569" s="30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64"/>
      <c r="S569" s="3"/>
      <c r="T569" s="65"/>
      <c r="U569" s="3"/>
      <c r="V569" s="66"/>
      <c r="W569" s="3"/>
      <c r="X569" s="67"/>
      <c r="Y569" s="3"/>
      <c r="Z569" s="66"/>
      <c r="AA569" s="64"/>
      <c r="AB569" s="3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68"/>
      <c r="AT569" s="68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  <c r="BM569" s="30"/>
      <c r="BN569" s="30"/>
      <c r="BO569" s="30"/>
    </row>
    <row r="570" spans="1:67" ht="27" customHeight="1" x14ac:dyDescent="0.2">
      <c r="A570" s="63"/>
      <c r="B570" s="30"/>
      <c r="C570" s="30"/>
      <c r="D570" s="30"/>
      <c r="E570" s="30"/>
      <c r="F570" s="30"/>
      <c r="G570" s="30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64"/>
      <c r="S570" s="3"/>
      <c r="T570" s="65"/>
      <c r="U570" s="3"/>
      <c r="V570" s="66"/>
      <c r="W570" s="3"/>
      <c r="X570" s="67"/>
      <c r="Y570" s="3"/>
      <c r="Z570" s="66"/>
      <c r="AA570" s="64"/>
      <c r="AB570" s="3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68"/>
      <c r="AT570" s="68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  <c r="BM570" s="30"/>
      <c r="BN570" s="30"/>
      <c r="BO570" s="30"/>
    </row>
    <row r="571" spans="1:67" ht="27" customHeight="1" x14ac:dyDescent="0.2">
      <c r="A571" s="63"/>
      <c r="B571" s="30"/>
      <c r="C571" s="30"/>
      <c r="D571" s="30"/>
      <c r="E571" s="30"/>
      <c r="F571" s="30"/>
      <c r="G571" s="30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64"/>
      <c r="S571" s="3"/>
      <c r="T571" s="65"/>
      <c r="U571" s="3"/>
      <c r="V571" s="66"/>
      <c r="W571" s="3"/>
      <c r="X571" s="67"/>
      <c r="Y571" s="3"/>
      <c r="Z571" s="66"/>
      <c r="AA571" s="64"/>
      <c r="AB571" s="3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68"/>
      <c r="AT571" s="68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  <c r="BM571" s="30"/>
      <c r="BN571" s="30"/>
      <c r="BO571" s="30"/>
    </row>
    <row r="572" spans="1:67" ht="27" customHeight="1" x14ac:dyDescent="0.2">
      <c r="A572" s="63"/>
      <c r="B572" s="30"/>
      <c r="C572" s="30"/>
      <c r="D572" s="30"/>
      <c r="E572" s="30"/>
      <c r="F572" s="30"/>
      <c r="G572" s="30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64"/>
      <c r="S572" s="3"/>
      <c r="T572" s="65"/>
      <c r="U572" s="3"/>
      <c r="V572" s="66"/>
      <c r="W572" s="3"/>
      <c r="X572" s="67"/>
      <c r="Y572" s="3"/>
      <c r="Z572" s="66"/>
      <c r="AA572" s="64"/>
      <c r="AB572" s="3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68"/>
      <c r="AT572" s="68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  <c r="BM572" s="30"/>
      <c r="BN572" s="30"/>
      <c r="BO572" s="30"/>
    </row>
    <row r="573" spans="1:67" ht="27" customHeight="1" x14ac:dyDescent="0.2">
      <c r="A573" s="63"/>
      <c r="B573" s="30"/>
      <c r="C573" s="30"/>
      <c r="D573" s="30"/>
      <c r="E573" s="30"/>
      <c r="F573" s="30"/>
      <c r="G573" s="30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64"/>
      <c r="S573" s="3"/>
      <c r="T573" s="65"/>
      <c r="U573" s="3"/>
      <c r="V573" s="66"/>
      <c r="W573" s="3"/>
      <c r="X573" s="67"/>
      <c r="Y573" s="3"/>
      <c r="Z573" s="66"/>
      <c r="AA573" s="64"/>
      <c r="AB573" s="3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68"/>
      <c r="AT573" s="68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  <c r="BF573" s="30"/>
      <c r="BG573" s="30"/>
      <c r="BH573" s="30"/>
      <c r="BI573" s="30"/>
      <c r="BJ573" s="30"/>
      <c r="BK573" s="30"/>
      <c r="BL573" s="30"/>
      <c r="BM573" s="30"/>
      <c r="BN573" s="30"/>
      <c r="BO573" s="30"/>
    </row>
    <row r="574" spans="1:67" ht="27" customHeight="1" x14ac:dyDescent="0.2">
      <c r="A574" s="63"/>
      <c r="B574" s="30"/>
      <c r="C574" s="30"/>
      <c r="D574" s="30"/>
      <c r="E574" s="30"/>
      <c r="F574" s="30"/>
      <c r="G574" s="30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64"/>
      <c r="S574" s="3"/>
      <c r="T574" s="65"/>
      <c r="U574" s="3"/>
      <c r="V574" s="66"/>
      <c r="W574" s="3"/>
      <c r="X574" s="67"/>
      <c r="Y574" s="3"/>
      <c r="Z574" s="66"/>
      <c r="AA574" s="64"/>
      <c r="AB574" s="3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68"/>
      <c r="AT574" s="68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  <c r="BG574" s="30"/>
      <c r="BH574" s="30"/>
      <c r="BI574" s="30"/>
      <c r="BJ574" s="30"/>
      <c r="BK574" s="30"/>
      <c r="BL574" s="30"/>
      <c r="BM574" s="30"/>
      <c r="BN574" s="30"/>
      <c r="BO574" s="30"/>
    </row>
    <row r="575" spans="1:67" ht="27" customHeight="1" x14ac:dyDescent="0.2">
      <c r="A575" s="63"/>
      <c r="B575" s="30"/>
      <c r="C575" s="30"/>
      <c r="D575" s="30"/>
      <c r="E575" s="30"/>
      <c r="F575" s="30"/>
      <c r="G575" s="30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64"/>
      <c r="S575" s="3"/>
      <c r="T575" s="65"/>
      <c r="U575" s="3"/>
      <c r="V575" s="66"/>
      <c r="W575" s="3"/>
      <c r="X575" s="67"/>
      <c r="Y575" s="3"/>
      <c r="Z575" s="66"/>
      <c r="AA575" s="64"/>
      <c r="AB575" s="3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68"/>
      <c r="AT575" s="68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  <c r="BM575" s="30"/>
      <c r="BN575" s="30"/>
      <c r="BO575" s="30"/>
    </row>
    <row r="576" spans="1:67" ht="27" customHeight="1" x14ac:dyDescent="0.2">
      <c r="A576" s="63"/>
      <c r="B576" s="30"/>
      <c r="C576" s="30"/>
      <c r="D576" s="30"/>
      <c r="E576" s="30"/>
      <c r="F576" s="30"/>
      <c r="G576" s="30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64"/>
      <c r="S576" s="3"/>
      <c r="T576" s="65"/>
      <c r="U576" s="3"/>
      <c r="V576" s="66"/>
      <c r="W576" s="3"/>
      <c r="X576" s="67"/>
      <c r="Y576" s="3"/>
      <c r="Z576" s="66"/>
      <c r="AA576" s="64"/>
      <c r="AB576" s="3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68"/>
      <c r="AT576" s="68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  <c r="BM576" s="30"/>
      <c r="BN576" s="30"/>
      <c r="BO576" s="30"/>
    </row>
    <row r="577" spans="1:67" ht="27" customHeight="1" x14ac:dyDescent="0.2">
      <c r="A577" s="63"/>
      <c r="B577" s="30"/>
      <c r="C577" s="30"/>
      <c r="D577" s="30"/>
      <c r="E577" s="30"/>
      <c r="F577" s="30"/>
      <c r="G577" s="30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64"/>
      <c r="S577" s="3"/>
      <c r="T577" s="65"/>
      <c r="U577" s="3"/>
      <c r="V577" s="66"/>
      <c r="W577" s="3"/>
      <c r="X577" s="67"/>
      <c r="Y577" s="3"/>
      <c r="Z577" s="66"/>
      <c r="AA577" s="64"/>
      <c r="AB577" s="3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68"/>
      <c r="AT577" s="68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  <c r="BM577" s="30"/>
      <c r="BN577" s="30"/>
      <c r="BO577" s="30"/>
    </row>
    <row r="578" spans="1:67" ht="27" customHeight="1" x14ac:dyDescent="0.2">
      <c r="A578" s="63"/>
      <c r="B578" s="30"/>
      <c r="C578" s="30"/>
      <c r="D578" s="30"/>
      <c r="E578" s="30"/>
      <c r="F578" s="30"/>
      <c r="G578" s="30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64"/>
      <c r="S578" s="3"/>
      <c r="T578" s="65"/>
      <c r="U578" s="3"/>
      <c r="V578" s="66"/>
      <c r="W578" s="3"/>
      <c r="X578" s="67"/>
      <c r="Y578" s="3"/>
      <c r="Z578" s="66"/>
      <c r="AA578" s="64"/>
      <c r="AB578" s="3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68"/>
      <c r="AT578" s="68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  <c r="BM578" s="30"/>
      <c r="BN578" s="30"/>
      <c r="BO578" s="30"/>
    </row>
    <row r="579" spans="1:67" ht="27" customHeight="1" x14ac:dyDescent="0.2">
      <c r="A579" s="63"/>
      <c r="B579" s="30"/>
      <c r="C579" s="30"/>
      <c r="D579" s="30"/>
      <c r="E579" s="30"/>
      <c r="F579" s="30"/>
      <c r="G579" s="30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64"/>
      <c r="S579" s="3"/>
      <c r="T579" s="65"/>
      <c r="U579" s="3"/>
      <c r="V579" s="66"/>
      <c r="W579" s="3"/>
      <c r="X579" s="67"/>
      <c r="Y579" s="3"/>
      <c r="Z579" s="66"/>
      <c r="AA579" s="64"/>
      <c r="AB579" s="3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68"/>
      <c r="AT579" s="68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  <c r="BM579" s="30"/>
      <c r="BN579" s="30"/>
      <c r="BO579" s="30"/>
    </row>
    <row r="580" spans="1:67" ht="27" customHeight="1" x14ac:dyDescent="0.2">
      <c r="A580" s="63"/>
      <c r="B580" s="30"/>
      <c r="C580" s="30"/>
      <c r="D580" s="30"/>
      <c r="E580" s="30"/>
      <c r="F580" s="30"/>
      <c r="G580" s="30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64"/>
      <c r="S580" s="3"/>
      <c r="T580" s="65"/>
      <c r="U580" s="3"/>
      <c r="V580" s="66"/>
      <c r="W580" s="3"/>
      <c r="X580" s="67"/>
      <c r="Y580" s="3"/>
      <c r="Z580" s="66"/>
      <c r="AA580" s="64"/>
      <c r="AB580" s="3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68"/>
      <c r="AT580" s="68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  <c r="BM580" s="30"/>
      <c r="BN580" s="30"/>
      <c r="BO580" s="30"/>
    </row>
    <row r="581" spans="1:67" ht="27" customHeight="1" x14ac:dyDescent="0.2">
      <c r="A581" s="63"/>
      <c r="B581" s="30"/>
      <c r="C581" s="30"/>
      <c r="D581" s="30"/>
      <c r="E581" s="30"/>
      <c r="F581" s="30"/>
      <c r="G581" s="30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64"/>
      <c r="S581" s="3"/>
      <c r="T581" s="65"/>
      <c r="U581" s="3"/>
      <c r="V581" s="66"/>
      <c r="W581" s="3"/>
      <c r="X581" s="67"/>
      <c r="Y581" s="3"/>
      <c r="Z581" s="66"/>
      <c r="AA581" s="64"/>
      <c r="AB581" s="3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68"/>
      <c r="AT581" s="68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  <c r="BM581" s="30"/>
      <c r="BN581" s="30"/>
      <c r="BO581" s="30"/>
    </row>
    <row r="582" spans="1:67" ht="27" customHeight="1" x14ac:dyDescent="0.2">
      <c r="A582" s="63"/>
      <c r="B582" s="30"/>
      <c r="C582" s="30"/>
      <c r="D582" s="30"/>
      <c r="E582" s="30"/>
      <c r="F582" s="30"/>
      <c r="G582" s="30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64"/>
      <c r="S582" s="3"/>
      <c r="T582" s="65"/>
      <c r="U582" s="3"/>
      <c r="V582" s="66"/>
      <c r="W582" s="3"/>
      <c r="X582" s="67"/>
      <c r="Y582" s="3"/>
      <c r="Z582" s="66"/>
      <c r="AA582" s="64"/>
      <c r="AB582" s="3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68"/>
      <c r="AT582" s="68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  <c r="BM582" s="30"/>
      <c r="BN582" s="30"/>
      <c r="BO582" s="30"/>
    </row>
    <row r="583" spans="1:67" ht="27" customHeight="1" x14ac:dyDescent="0.2">
      <c r="A583" s="63"/>
      <c r="B583" s="30"/>
      <c r="C583" s="30"/>
      <c r="D583" s="30"/>
      <c r="E583" s="30"/>
      <c r="F583" s="30"/>
      <c r="G583" s="30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64"/>
      <c r="S583" s="3"/>
      <c r="T583" s="65"/>
      <c r="U583" s="3"/>
      <c r="V583" s="66"/>
      <c r="W583" s="3"/>
      <c r="X583" s="67"/>
      <c r="Y583" s="3"/>
      <c r="Z583" s="66"/>
      <c r="AA583" s="64"/>
      <c r="AB583" s="3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68"/>
      <c r="AT583" s="68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  <c r="BM583" s="30"/>
      <c r="BN583" s="30"/>
      <c r="BO583" s="30"/>
    </row>
    <row r="584" spans="1:67" ht="27" customHeight="1" x14ac:dyDescent="0.2">
      <c r="A584" s="63"/>
      <c r="B584" s="30"/>
      <c r="C584" s="30"/>
      <c r="D584" s="30"/>
      <c r="E584" s="30"/>
      <c r="F584" s="30"/>
      <c r="G584" s="30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64"/>
      <c r="S584" s="3"/>
      <c r="T584" s="65"/>
      <c r="U584" s="3"/>
      <c r="V584" s="66"/>
      <c r="W584" s="3"/>
      <c r="X584" s="67"/>
      <c r="Y584" s="3"/>
      <c r="Z584" s="66"/>
      <c r="AA584" s="64"/>
      <c r="AB584" s="3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68"/>
      <c r="AT584" s="68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  <c r="BM584" s="30"/>
      <c r="BN584" s="30"/>
      <c r="BO584" s="30"/>
    </row>
    <row r="585" spans="1:67" ht="27" customHeight="1" x14ac:dyDescent="0.2">
      <c r="A585" s="63"/>
      <c r="B585" s="30"/>
      <c r="C585" s="30"/>
      <c r="D585" s="30"/>
      <c r="E585" s="30"/>
      <c r="F585" s="30"/>
      <c r="G585" s="30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64"/>
      <c r="S585" s="3"/>
      <c r="T585" s="65"/>
      <c r="U585" s="3"/>
      <c r="V585" s="66"/>
      <c r="W585" s="3"/>
      <c r="X585" s="67"/>
      <c r="Y585" s="3"/>
      <c r="Z585" s="66"/>
      <c r="AA585" s="64"/>
      <c r="AB585" s="3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68"/>
      <c r="AT585" s="68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  <c r="BM585" s="30"/>
      <c r="BN585" s="30"/>
      <c r="BO585" s="30"/>
    </row>
    <row r="586" spans="1:67" ht="27" customHeight="1" x14ac:dyDescent="0.2">
      <c r="A586" s="63"/>
      <c r="B586" s="30"/>
      <c r="C586" s="30"/>
      <c r="D586" s="30"/>
      <c r="E586" s="30"/>
      <c r="F586" s="30"/>
      <c r="G586" s="30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64"/>
      <c r="S586" s="3"/>
      <c r="T586" s="65"/>
      <c r="U586" s="3"/>
      <c r="V586" s="66"/>
      <c r="W586" s="3"/>
      <c r="X586" s="67"/>
      <c r="Y586" s="3"/>
      <c r="Z586" s="66"/>
      <c r="AA586" s="64"/>
      <c r="AB586" s="3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68"/>
      <c r="AT586" s="68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  <c r="BM586" s="30"/>
      <c r="BN586" s="30"/>
      <c r="BO586" s="30"/>
    </row>
    <row r="587" spans="1:67" ht="27" customHeight="1" x14ac:dyDescent="0.2">
      <c r="A587" s="63"/>
      <c r="B587" s="30"/>
      <c r="C587" s="30"/>
      <c r="D587" s="30"/>
      <c r="E587" s="30"/>
      <c r="F587" s="30"/>
      <c r="G587" s="30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64"/>
      <c r="S587" s="3"/>
      <c r="T587" s="65"/>
      <c r="U587" s="3"/>
      <c r="V587" s="66"/>
      <c r="W587" s="3"/>
      <c r="X587" s="67"/>
      <c r="Y587" s="3"/>
      <c r="Z587" s="66"/>
      <c r="AA587" s="64"/>
      <c r="AB587" s="3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68"/>
      <c r="AT587" s="68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  <c r="BM587" s="30"/>
      <c r="BN587" s="30"/>
      <c r="BO587" s="30"/>
    </row>
    <row r="588" spans="1:67" ht="27" customHeight="1" x14ac:dyDescent="0.2">
      <c r="A588" s="63"/>
      <c r="B588" s="30"/>
      <c r="C588" s="30"/>
      <c r="D588" s="30"/>
      <c r="E588" s="30"/>
      <c r="F588" s="30"/>
      <c r="G588" s="30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64"/>
      <c r="S588" s="3"/>
      <c r="T588" s="65"/>
      <c r="U588" s="3"/>
      <c r="V588" s="66"/>
      <c r="W588" s="3"/>
      <c r="X588" s="67"/>
      <c r="Y588" s="3"/>
      <c r="Z588" s="66"/>
      <c r="AA588" s="64"/>
      <c r="AB588" s="3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68"/>
      <c r="AT588" s="68"/>
      <c r="AU588" s="30"/>
      <c r="AV588" s="30"/>
      <c r="AW588" s="30"/>
      <c r="AX588" s="30"/>
      <c r="AY588" s="30"/>
      <c r="AZ588" s="30"/>
      <c r="BA588" s="30"/>
      <c r="BB588" s="30"/>
      <c r="BC588" s="30"/>
      <c r="BD588" s="30"/>
      <c r="BE588" s="30"/>
      <c r="BF588" s="30"/>
      <c r="BG588" s="30"/>
      <c r="BH588" s="30"/>
      <c r="BI588" s="30"/>
      <c r="BJ588" s="30"/>
      <c r="BK588" s="30"/>
      <c r="BL588" s="30"/>
      <c r="BM588" s="30"/>
      <c r="BN588" s="30"/>
      <c r="BO588" s="30"/>
    </row>
    <row r="589" spans="1:67" ht="27" customHeight="1" x14ac:dyDescent="0.2">
      <c r="A589" s="63"/>
      <c r="B589" s="30"/>
      <c r="C589" s="30"/>
      <c r="D589" s="30"/>
      <c r="E589" s="30"/>
      <c r="F589" s="30"/>
      <c r="G589" s="30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64"/>
      <c r="S589" s="3"/>
      <c r="T589" s="65"/>
      <c r="U589" s="3"/>
      <c r="V589" s="66"/>
      <c r="W589" s="3"/>
      <c r="X589" s="67"/>
      <c r="Y589" s="3"/>
      <c r="Z589" s="66"/>
      <c r="AA589" s="64"/>
      <c r="AB589" s="3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68"/>
      <c r="AT589" s="68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  <c r="BF589" s="30"/>
      <c r="BG589" s="30"/>
      <c r="BH589" s="30"/>
      <c r="BI589" s="30"/>
      <c r="BJ589" s="30"/>
      <c r="BK589" s="30"/>
      <c r="BL589" s="30"/>
      <c r="BM589" s="30"/>
      <c r="BN589" s="30"/>
      <c r="BO589" s="30"/>
    </row>
    <row r="590" spans="1:67" ht="27" customHeight="1" x14ac:dyDescent="0.2">
      <c r="A590" s="63"/>
      <c r="B590" s="30"/>
      <c r="C590" s="30"/>
      <c r="D590" s="30"/>
      <c r="E590" s="30"/>
      <c r="F590" s="30"/>
      <c r="G590" s="30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64"/>
      <c r="S590" s="3"/>
      <c r="T590" s="65"/>
      <c r="U590" s="3"/>
      <c r="V590" s="66"/>
      <c r="W590" s="3"/>
      <c r="X590" s="67"/>
      <c r="Y590" s="3"/>
      <c r="Z590" s="66"/>
      <c r="AA590" s="64"/>
      <c r="AB590" s="3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68"/>
      <c r="AT590" s="68"/>
      <c r="AU590" s="30"/>
      <c r="AV590" s="30"/>
      <c r="AW590" s="30"/>
      <c r="AX590" s="30"/>
      <c r="AY590" s="30"/>
      <c r="AZ590" s="30"/>
      <c r="BA590" s="30"/>
      <c r="BB590" s="30"/>
      <c r="BC590" s="30"/>
      <c r="BD590" s="30"/>
      <c r="BE590" s="30"/>
      <c r="BF590" s="30"/>
      <c r="BG590" s="30"/>
      <c r="BH590" s="30"/>
      <c r="BI590" s="30"/>
      <c r="BJ590" s="30"/>
      <c r="BK590" s="30"/>
      <c r="BL590" s="30"/>
      <c r="BM590" s="30"/>
      <c r="BN590" s="30"/>
      <c r="BO590" s="30"/>
    </row>
    <row r="591" spans="1:67" ht="27" customHeight="1" x14ac:dyDescent="0.2">
      <c r="A591" s="63"/>
      <c r="B591" s="30"/>
      <c r="C591" s="30"/>
      <c r="D591" s="30"/>
      <c r="E591" s="30"/>
      <c r="F591" s="30"/>
      <c r="G591" s="30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64"/>
      <c r="S591" s="3"/>
      <c r="T591" s="65"/>
      <c r="U591" s="3"/>
      <c r="V591" s="66"/>
      <c r="W591" s="3"/>
      <c r="X591" s="67"/>
      <c r="Y591" s="3"/>
      <c r="Z591" s="66"/>
      <c r="AA591" s="64"/>
      <c r="AB591" s="3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68"/>
      <c r="AT591" s="68"/>
      <c r="AU591" s="30"/>
      <c r="AV591" s="30"/>
      <c r="AW591" s="30"/>
      <c r="AX591" s="30"/>
      <c r="AY591" s="30"/>
      <c r="AZ591" s="30"/>
      <c r="BA591" s="30"/>
      <c r="BB591" s="30"/>
      <c r="BC591" s="30"/>
      <c r="BD591" s="30"/>
      <c r="BE591" s="30"/>
      <c r="BF591" s="30"/>
      <c r="BG591" s="30"/>
      <c r="BH591" s="30"/>
      <c r="BI591" s="30"/>
      <c r="BJ591" s="30"/>
      <c r="BK591" s="30"/>
      <c r="BL591" s="30"/>
      <c r="BM591" s="30"/>
      <c r="BN591" s="30"/>
      <c r="BO591" s="30"/>
    </row>
    <row r="592" spans="1:67" ht="27" customHeight="1" x14ac:dyDescent="0.2">
      <c r="A592" s="63"/>
      <c r="B592" s="30"/>
      <c r="C592" s="30"/>
      <c r="D592" s="30"/>
      <c r="E592" s="30"/>
      <c r="F592" s="30"/>
      <c r="G592" s="30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64"/>
      <c r="S592" s="3"/>
      <c r="T592" s="65"/>
      <c r="U592" s="3"/>
      <c r="V592" s="66"/>
      <c r="W592" s="3"/>
      <c r="X592" s="67"/>
      <c r="Y592" s="3"/>
      <c r="Z592" s="66"/>
      <c r="AA592" s="64"/>
      <c r="AB592" s="3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68"/>
      <c r="AT592" s="68"/>
      <c r="AU592" s="30"/>
      <c r="AV592" s="30"/>
      <c r="AW592" s="30"/>
      <c r="AX592" s="30"/>
      <c r="AY592" s="30"/>
      <c r="AZ592" s="30"/>
      <c r="BA592" s="30"/>
      <c r="BB592" s="30"/>
      <c r="BC592" s="30"/>
      <c r="BD592" s="30"/>
      <c r="BE592" s="30"/>
      <c r="BF592" s="30"/>
      <c r="BG592" s="30"/>
      <c r="BH592" s="30"/>
      <c r="BI592" s="30"/>
      <c r="BJ592" s="30"/>
      <c r="BK592" s="30"/>
      <c r="BL592" s="30"/>
      <c r="BM592" s="30"/>
      <c r="BN592" s="30"/>
      <c r="BO592" s="30"/>
    </row>
    <row r="593" spans="1:67" ht="27" customHeight="1" x14ac:dyDescent="0.2">
      <c r="A593" s="63"/>
      <c r="B593" s="30"/>
      <c r="C593" s="30"/>
      <c r="D593" s="30"/>
      <c r="E593" s="30"/>
      <c r="F593" s="30"/>
      <c r="G593" s="30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64"/>
      <c r="S593" s="3"/>
      <c r="T593" s="65"/>
      <c r="U593" s="3"/>
      <c r="V593" s="66"/>
      <c r="W593" s="3"/>
      <c r="X593" s="67"/>
      <c r="Y593" s="3"/>
      <c r="Z593" s="66"/>
      <c r="AA593" s="64"/>
      <c r="AB593" s="3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68"/>
      <c r="AT593" s="68"/>
      <c r="AU593" s="30"/>
      <c r="AV593" s="30"/>
      <c r="AW593" s="30"/>
      <c r="AX593" s="30"/>
      <c r="AY593" s="30"/>
      <c r="AZ593" s="30"/>
      <c r="BA593" s="30"/>
      <c r="BB593" s="30"/>
      <c r="BC593" s="30"/>
      <c r="BD593" s="30"/>
      <c r="BE593" s="30"/>
      <c r="BF593" s="30"/>
      <c r="BG593" s="30"/>
      <c r="BH593" s="30"/>
      <c r="BI593" s="30"/>
      <c r="BJ593" s="30"/>
      <c r="BK593" s="30"/>
      <c r="BL593" s="30"/>
      <c r="BM593" s="30"/>
      <c r="BN593" s="30"/>
      <c r="BO593" s="30"/>
    </row>
    <row r="594" spans="1:67" ht="27" customHeight="1" x14ac:dyDescent="0.2">
      <c r="A594" s="63"/>
      <c r="B594" s="30"/>
      <c r="C594" s="30"/>
      <c r="D594" s="30"/>
      <c r="E594" s="30"/>
      <c r="F594" s="30"/>
      <c r="G594" s="30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64"/>
      <c r="S594" s="3"/>
      <c r="T594" s="65"/>
      <c r="U594" s="3"/>
      <c r="V594" s="66"/>
      <c r="W594" s="3"/>
      <c r="X594" s="67"/>
      <c r="Y594" s="3"/>
      <c r="Z594" s="66"/>
      <c r="AA594" s="64"/>
      <c r="AB594" s="3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68"/>
      <c r="AT594" s="68"/>
      <c r="AU594" s="30"/>
      <c r="AV594" s="30"/>
      <c r="AW594" s="30"/>
      <c r="AX594" s="30"/>
      <c r="AY594" s="30"/>
      <c r="AZ594" s="30"/>
      <c r="BA594" s="30"/>
      <c r="BB594" s="30"/>
      <c r="BC594" s="30"/>
      <c r="BD594" s="30"/>
      <c r="BE594" s="30"/>
      <c r="BF594" s="30"/>
      <c r="BG594" s="30"/>
      <c r="BH594" s="30"/>
      <c r="BI594" s="30"/>
      <c r="BJ594" s="30"/>
      <c r="BK594" s="30"/>
      <c r="BL594" s="30"/>
      <c r="BM594" s="30"/>
      <c r="BN594" s="30"/>
      <c r="BO594" s="30"/>
    </row>
    <row r="595" spans="1:67" ht="27" customHeight="1" x14ac:dyDescent="0.2">
      <c r="A595" s="63"/>
      <c r="B595" s="30"/>
      <c r="C595" s="30"/>
      <c r="D595" s="30"/>
      <c r="E595" s="30"/>
      <c r="F595" s="30"/>
      <c r="G595" s="30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64"/>
      <c r="S595" s="3"/>
      <c r="T595" s="65"/>
      <c r="U595" s="3"/>
      <c r="V595" s="66"/>
      <c r="W595" s="3"/>
      <c r="X595" s="67"/>
      <c r="Y595" s="3"/>
      <c r="Z595" s="66"/>
      <c r="AA595" s="64"/>
      <c r="AB595" s="3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68"/>
      <c r="AT595" s="68"/>
      <c r="AU595" s="30"/>
      <c r="AV595" s="30"/>
      <c r="AW595" s="30"/>
      <c r="AX595" s="30"/>
      <c r="AY595" s="30"/>
      <c r="AZ595" s="30"/>
      <c r="BA595" s="30"/>
      <c r="BB595" s="30"/>
      <c r="BC595" s="30"/>
      <c r="BD595" s="30"/>
      <c r="BE595" s="30"/>
      <c r="BF595" s="30"/>
      <c r="BG595" s="30"/>
      <c r="BH595" s="30"/>
      <c r="BI595" s="30"/>
      <c r="BJ595" s="30"/>
      <c r="BK595" s="30"/>
      <c r="BL595" s="30"/>
      <c r="BM595" s="30"/>
      <c r="BN595" s="30"/>
      <c r="BO595" s="30"/>
    </row>
    <row r="596" spans="1:67" ht="27" customHeight="1" x14ac:dyDescent="0.2">
      <c r="A596" s="63"/>
      <c r="B596" s="30"/>
      <c r="C596" s="30"/>
      <c r="D596" s="30"/>
      <c r="E596" s="30"/>
      <c r="F596" s="30"/>
      <c r="G596" s="30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64"/>
      <c r="S596" s="3"/>
      <c r="T596" s="65"/>
      <c r="U596" s="3"/>
      <c r="V596" s="66"/>
      <c r="W596" s="3"/>
      <c r="X596" s="67"/>
      <c r="Y596" s="3"/>
      <c r="Z596" s="66"/>
      <c r="AA596" s="64"/>
      <c r="AB596" s="3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68"/>
      <c r="AT596" s="68"/>
      <c r="AU596" s="30"/>
      <c r="AV596" s="30"/>
      <c r="AW596" s="30"/>
      <c r="AX596" s="30"/>
      <c r="AY596" s="30"/>
      <c r="AZ596" s="30"/>
      <c r="BA596" s="30"/>
      <c r="BB596" s="30"/>
      <c r="BC596" s="30"/>
      <c r="BD596" s="30"/>
      <c r="BE596" s="30"/>
      <c r="BF596" s="30"/>
      <c r="BG596" s="30"/>
      <c r="BH596" s="30"/>
      <c r="BI596" s="30"/>
      <c r="BJ596" s="30"/>
      <c r="BK596" s="30"/>
      <c r="BL596" s="30"/>
      <c r="BM596" s="30"/>
      <c r="BN596" s="30"/>
      <c r="BO596" s="30"/>
    </row>
    <row r="597" spans="1:67" ht="27" customHeight="1" x14ac:dyDescent="0.2">
      <c r="A597" s="63"/>
      <c r="B597" s="30"/>
      <c r="C597" s="30"/>
      <c r="D597" s="30"/>
      <c r="E597" s="30"/>
      <c r="F597" s="30"/>
      <c r="G597" s="30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64"/>
      <c r="S597" s="3"/>
      <c r="T597" s="65"/>
      <c r="U597" s="3"/>
      <c r="V597" s="66"/>
      <c r="W597" s="3"/>
      <c r="X597" s="67"/>
      <c r="Y597" s="3"/>
      <c r="Z597" s="66"/>
      <c r="AA597" s="64"/>
      <c r="AB597" s="3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68"/>
      <c r="AT597" s="68"/>
      <c r="AU597" s="30"/>
      <c r="AV597" s="30"/>
      <c r="AW597" s="30"/>
      <c r="AX597" s="30"/>
      <c r="AY597" s="30"/>
      <c r="AZ597" s="30"/>
      <c r="BA597" s="30"/>
      <c r="BB597" s="30"/>
      <c r="BC597" s="30"/>
      <c r="BD597" s="30"/>
      <c r="BE597" s="30"/>
      <c r="BF597" s="30"/>
      <c r="BG597" s="30"/>
      <c r="BH597" s="30"/>
      <c r="BI597" s="30"/>
      <c r="BJ597" s="30"/>
      <c r="BK597" s="30"/>
      <c r="BL597" s="30"/>
      <c r="BM597" s="30"/>
      <c r="BN597" s="30"/>
      <c r="BO597" s="30"/>
    </row>
    <row r="598" spans="1:67" ht="27" customHeight="1" x14ac:dyDescent="0.2">
      <c r="A598" s="63"/>
      <c r="B598" s="30"/>
      <c r="C598" s="30"/>
      <c r="D598" s="30"/>
      <c r="E598" s="30"/>
      <c r="F598" s="30"/>
      <c r="G598" s="30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64"/>
      <c r="S598" s="3"/>
      <c r="T598" s="65"/>
      <c r="U598" s="3"/>
      <c r="V598" s="66"/>
      <c r="W598" s="3"/>
      <c r="X598" s="67"/>
      <c r="Y598" s="3"/>
      <c r="Z598" s="66"/>
      <c r="AA598" s="64"/>
      <c r="AB598" s="3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68"/>
      <c r="AT598" s="68"/>
      <c r="AU598" s="30"/>
      <c r="AV598" s="30"/>
      <c r="AW598" s="30"/>
      <c r="AX598" s="30"/>
      <c r="AY598" s="30"/>
      <c r="AZ598" s="30"/>
      <c r="BA598" s="30"/>
      <c r="BB598" s="30"/>
      <c r="BC598" s="30"/>
      <c r="BD598" s="30"/>
      <c r="BE598" s="30"/>
      <c r="BF598" s="30"/>
      <c r="BG598" s="30"/>
      <c r="BH598" s="30"/>
      <c r="BI598" s="30"/>
      <c r="BJ598" s="30"/>
      <c r="BK598" s="30"/>
      <c r="BL598" s="30"/>
      <c r="BM598" s="30"/>
      <c r="BN598" s="30"/>
      <c r="BO598" s="30"/>
    </row>
    <row r="599" spans="1:67" ht="27" customHeight="1" x14ac:dyDescent="0.2">
      <c r="A599" s="63"/>
      <c r="B599" s="30"/>
      <c r="C599" s="30"/>
      <c r="D599" s="30"/>
      <c r="E599" s="30"/>
      <c r="F599" s="30"/>
      <c r="G599" s="30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64"/>
      <c r="S599" s="3"/>
      <c r="T599" s="65"/>
      <c r="U599" s="3"/>
      <c r="V599" s="66"/>
      <c r="W599" s="3"/>
      <c r="X599" s="67"/>
      <c r="Y599" s="3"/>
      <c r="Z599" s="66"/>
      <c r="AA599" s="64"/>
      <c r="AB599" s="3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68"/>
      <c r="AT599" s="68"/>
      <c r="AU599" s="30"/>
      <c r="AV599" s="30"/>
      <c r="AW599" s="30"/>
      <c r="AX599" s="30"/>
      <c r="AY599" s="30"/>
      <c r="AZ599" s="30"/>
      <c r="BA599" s="30"/>
      <c r="BB599" s="30"/>
      <c r="BC599" s="30"/>
      <c r="BD599" s="30"/>
      <c r="BE599" s="30"/>
      <c r="BF599" s="30"/>
      <c r="BG599" s="30"/>
      <c r="BH599" s="30"/>
      <c r="BI599" s="30"/>
      <c r="BJ599" s="30"/>
      <c r="BK599" s="30"/>
      <c r="BL599" s="30"/>
      <c r="BM599" s="30"/>
      <c r="BN599" s="30"/>
      <c r="BO599" s="30"/>
    </row>
    <row r="600" spans="1:67" ht="27" customHeight="1" x14ac:dyDescent="0.2">
      <c r="A600" s="63"/>
      <c r="B600" s="30"/>
      <c r="C600" s="30"/>
      <c r="D600" s="30"/>
      <c r="E600" s="30"/>
      <c r="F600" s="30"/>
      <c r="G600" s="30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64"/>
      <c r="S600" s="3"/>
      <c r="T600" s="65"/>
      <c r="U600" s="3"/>
      <c r="V600" s="66"/>
      <c r="W600" s="3"/>
      <c r="X600" s="67"/>
      <c r="Y600" s="3"/>
      <c r="Z600" s="66"/>
      <c r="AA600" s="64"/>
      <c r="AB600" s="3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68"/>
      <c r="AT600" s="68"/>
      <c r="AU600" s="30"/>
      <c r="AV600" s="30"/>
      <c r="AW600" s="30"/>
      <c r="AX600" s="30"/>
      <c r="AY600" s="30"/>
      <c r="AZ600" s="30"/>
      <c r="BA600" s="30"/>
      <c r="BB600" s="30"/>
      <c r="BC600" s="30"/>
      <c r="BD600" s="30"/>
      <c r="BE600" s="30"/>
      <c r="BF600" s="30"/>
      <c r="BG600" s="30"/>
      <c r="BH600" s="30"/>
      <c r="BI600" s="30"/>
      <c r="BJ600" s="30"/>
      <c r="BK600" s="30"/>
      <c r="BL600" s="30"/>
      <c r="BM600" s="30"/>
      <c r="BN600" s="30"/>
      <c r="BO600" s="30"/>
    </row>
    <row r="601" spans="1:67" ht="27" customHeight="1" x14ac:dyDescent="0.2">
      <c r="A601" s="63"/>
      <c r="B601" s="30"/>
      <c r="C601" s="30"/>
      <c r="D601" s="30"/>
      <c r="E601" s="30"/>
      <c r="F601" s="30"/>
      <c r="G601" s="30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64"/>
      <c r="S601" s="3"/>
      <c r="T601" s="65"/>
      <c r="U601" s="3"/>
      <c r="V601" s="66"/>
      <c r="W601" s="3"/>
      <c r="X601" s="67"/>
      <c r="Y601" s="3"/>
      <c r="Z601" s="66"/>
      <c r="AA601" s="64"/>
      <c r="AB601" s="3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68"/>
      <c r="AT601" s="68"/>
      <c r="AU601" s="30"/>
      <c r="AV601" s="30"/>
      <c r="AW601" s="30"/>
      <c r="AX601" s="30"/>
      <c r="AY601" s="30"/>
      <c r="AZ601" s="30"/>
      <c r="BA601" s="30"/>
      <c r="BB601" s="30"/>
      <c r="BC601" s="30"/>
      <c r="BD601" s="30"/>
      <c r="BE601" s="30"/>
      <c r="BF601" s="30"/>
      <c r="BG601" s="30"/>
      <c r="BH601" s="30"/>
      <c r="BI601" s="30"/>
      <c r="BJ601" s="30"/>
      <c r="BK601" s="30"/>
      <c r="BL601" s="30"/>
      <c r="BM601" s="30"/>
      <c r="BN601" s="30"/>
      <c r="BO601" s="30"/>
    </row>
    <row r="602" spans="1:67" ht="27" customHeight="1" x14ac:dyDescent="0.2">
      <c r="A602" s="63"/>
      <c r="B602" s="30"/>
      <c r="C602" s="30"/>
      <c r="D602" s="30"/>
      <c r="E602" s="30"/>
      <c r="F602" s="30"/>
      <c r="G602" s="30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64"/>
      <c r="S602" s="3"/>
      <c r="T602" s="65"/>
      <c r="U602" s="3"/>
      <c r="V602" s="66"/>
      <c r="W602" s="3"/>
      <c r="X602" s="67"/>
      <c r="Y602" s="3"/>
      <c r="Z602" s="66"/>
      <c r="AA602" s="64"/>
      <c r="AB602" s="3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68"/>
      <c r="AT602" s="68"/>
      <c r="AU602" s="30"/>
      <c r="AV602" s="30"/>
      <c r="AW602" s="30"/>
      <c r="AX602" s="30"/>
      <c r="AY602" s="30"/>
      <c r="AZ602" s="30"/>
      <c r="BA602" s="30"/>
      <c r="BB602" s="30"/>
      <c r="BC602" s="30"/>
      <c r="BD602" s="30"/>
      <c r="BE602" s="30"/>
      <c r="BF602" s="30"/>
      <c r="BG602" s="30"/>
      <c r="BH602" s="30"/>
      <c r="BI602" s="30"/>
      <c r="BJ602" s="30"/>
      <c r="BK602" s="30"/>
      <c r="BL602" s="30"/>
      <c r="BM602" s="30"/>
      <c r="BN602" s="30"/>
      <c r="BO602" s="30"/>
    </row>
    <row r="603" spans="1:67" ht="27" customHeight="1" x14ac:dyDescent="0.2">
      <c r="A603" s="63"/>
      <c r="B603" s="30"/>
      <c r="C603" s="30"/>
      <c r="D603" s="30"/>
      <c r="E603" s="30"/>
      <c r="F603" s="30"/>
      <c r="G603" s="30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64"/>
      <c r="S603" s="3"/>
      <c r="T603" s="65"/>
      <c r="U603" s="3"/>
      <c r="V603" s="66"/>
      <c r="W603" s="3"/>
      <c r="X603" s="67"/>
      <c r="Y603" s="3"/>
      <c r="Z603" s="66"/>
      <c r="AA603" s="64"/>
      <c r="AB603" s="3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68"/>
      <c r="AT603" s="68"/>
      <c r="AU603" s="30"/>
      <c r="AV603" s="30"/>
      <c r="AW603" s="30"/>
      <c r="AX603" s="30"/>
      <c r="AY603" s="30"/>
      <c r="AZ603" s="30"/>
      <c r="BA603" s="30"/>
      <c r="BB603" s="30"/>
      <c r="BC603" s="30"/>
      <c r="BD603" s="30"/>
      <c r="BE603" s="30"/>
      <c r="BF603" s="30"/>
      <c r="BG603" s="30"/>
      <c r="BH603" s="30"/>
      <c r="BI603" s="30"/>
      <c r="BJ603" s="30"/>
      <c r="BK603" s="30"/>
      <c r="BL603" s="30"/>
      <c r="BM603" s="30"/>
      <c r="BN603" s="30"/>
      <c r="BO603" s="30"/>
    </row>
    <row r="604" spans="1:67" ht="27" customHeight="1" x14ac:dyDescent="0.2">
      <c r="A604" s="63"/>
      <c r="B604" s="30"/>
      <c r="C604" s="30"/>
      <c r="D604" s="30"/>
      <c r="E604" s="30"/>
      <c r="F604" s="30"/>
      <c r="G604" s="30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64"/>
      <c r="S604" s="3"/>
      <c r="T604" s="65"/>
      <c r="U604" s="3"/>
      <c r="V604" s="66"/>
      <c r="W604" s="3"/>
      <c r="X604" s="67"/>
      <c r="Y604" s="3"/>
      <c r="Z604" s="66"/>
      <c r="AA604" s="64"/>
      <c r="AB604" s="3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68"/>
      <c r="AT604" s="68"/>
      <c r="AU604" s="30"/>
      <c r="AV604" s="30"/>
      <c r="AW604" s="30"/>
      <c r="AX604" s="30"/>
      <c r="AY604" s="30"/>
      <c r="AZ604" s="30"/>
      <c r="BA604" s="30"/>
      <c r="BB604" s="30"/>
      <c r="BC604" s="30"/>
      <c r="BD604" s="30"/>
      <c r="BE604" s="30"/>
      <c r="BF604" s="30"/>
      <c r="BG604" s="30"/>
      <c r="BH604" s="30"/>
      <c r="BI604" s="30"/>
      <c r="BJ604" s="30"/>
      <c r="BK604" s="30"/>
      <c r="BL604" s="30"/>
      <c r="BM604" s="30"/>
      <c r="BN604" s="30"/>
      <c r="BO604" s="30"/>
    </row>
    <row r="605" spans="1:67" ht="27" customHeight="1" x14ac:dyDescent="0.2">
      <c r="A605" s="63"/>
      <c r="B605" s="30"/>
      <c r="C605" s="30"/>
      <c r="D605" s="30"/>
      <c r="E605" s="30"/>
      <c r="F605" s="30"/>
      <c r="G605" s="30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64"/>
      <c r="S605" s="3"/>
      <c r="T605" s="65"/>
      <c r="U605" s="3"/>
      <c r="V605" s="66"/>
      <c r="W605" s="3"/>
      <c r="X605" s="67"/>
      <c r="Y605" s="3"/>
      <c r="Z605" s="66"/>
      <c r="AA605" s="64"/>
      <c r="AB605" s="3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68"/>
      <c r="AT605" s="68"/>
      <c r="AU605" s="30"/>
      <c r="AV605" s="30"/>
      <c r="AW605" s="30"/>
      <c r="AX605" s="30"/>
      <c r="AY605" s="30"/>
      <c r="AZ605" s="30"/>
      <c r="BA605" s="30"/>
      <c r="BB605" s="30"/>
      <c r="BC605" s="30"/>
      <c r="BD605" s="30"/>
      <c r="BE605" s="30"/>
      <c r="BF605" s="30"/>
      <c r="BG605" s="30"/>
      <c r="BH605" s="30"/>
      <c r="BI605" s="30"/>
      <c r="BJ605" s="30"/>
      <c r="BK605" s="30"/>
      <c r="BL605" s="30"/>
      <c r="BM605" s="30"/>
      <c r="BN605" s="30"/>
      <c r="BO605" s="30"/>
    </row>
    <row r="606" spans="1:67" ht="27" customHeight="1" x14ac:dyDescent="0.2">
      <c r="A606" s="63"/>
      <c r="B606" s="30"/>
      <c r="C606" s="30"/>
      <c r="D606" s="30"/>
      <c r="E606" s="30"/>
      <c r="F606" s="30"/>
      <c r="G606" s="30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64"/>
      <c r="S606" s="3"/>
      <c r="T606" s="65"/>
      <c r="U606" s="3"/>
      <c r="V606" s="66"/>
      <c r="W606" s="3"/>
      <c r="X606" s="67"/>
      <c r="Y606" s="3"/>
      <c r="Z606" s="66"/>
      <c r="AA606" s="64"/>
      <c r="AB606" s="3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68"/>
      <c r="AT606" s="68"/>
      <c r="AU606" s="30"/>
      <c r="AV606" s="30"/>
      <c r="AW606" s="30"/>
      <c r="AX606" s="30"/>
      <c r="AY606" s="30"/>
      <c r="AZ606" s="30"/>
      <c r="BA606" s="30"/>
      <c r="BB606" s="30"/>
      <c r="BC606" s="30"/>
      <c r="BD606" s="30"/>
      <c r="BE606" s="30"/>
      <c r="BF606" s="30"/>
      <c r="BG606" s="30"/>
      <c r="BH606" s="30"/>
      <c r="BI606" s="30"/>
      <c r="BJ606" s="30"/>
      <c r="BK606" s="30"/>
      <c r="BL606" s="30"/>
      <c r="BM606" s="30"/>
      <c r="BN606" s="30"/>
      <c r="BO606" s="30"/>
    </row>
    <row r="607" spans="1:67" ht="27" customHeight="1" x14ac:dyDescent="0.2">
      <c r="A607" s="63"/>
      <c r="B607" s="30"/>
      <c r="C607" s="30"/>
      <c r="D607" s="30"/>
      <c r="E607" s="30"/>
      <c r="F607" s="30"/>
      <c r="G607" s="30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64"/>
      <c r="S607" s="3"/>
      <c r="T607" s="65"/>
      <c r="U607" s="3"/>
      <c r="V607" s="66"/>
      <c r="W607" s="3"/>
      <c r="X607" s="67"/>
      <c r="Y607" s="3"/>
      <c r="Z607" s="66"/>
      <c r="AA607" s="64"/>
      <c r="AB607" s="3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68"/>
      <c r="AT607" s="68"/>
      <c r="AU607" s="30"/>
      <c r="AV607" s="30"/>
      <c r="AW607" s="30"/>
      <c r="AX607" s="30"/>
      <c r="AY607" s="30"/>
      <c r="AZ607" s="30"/>
      <c r="BA607" s="30"/>
      <c r="BB607" s="30"/>
      <c r="BC607" s="30"/>
      <c r="BD607" s="30"/>
      <c r="BE607" s="30"/>
      <c r="BF607" s="30"/>
      <c r="BG607" s="30"/>
      <c r="BH607" s="30"/>
      <c r="BI607" s="30"/>
      <c r="BJ607" s="30"/>
      <c r="BK607" s="30"/>
      <c r="BL607" s="30"/>
      <c r="BM607" s="30"/>
      <c r="BN607" s="30"/>
      <c r="BO607" s="30"/>
    </row>
    <row r="608" spans="1:67" ht="27" customHeight="1" x14ac:dyDescent="0.2">
      <c r="A608" s="63"/>
      <c r="B608" s="30"/>
      <c r="C608" s="30"/>
      <c r="D608" s="30"/>
      <c r="E608" s="30"/>
      <c r="F608" s="30"/>
      <c r="G608" s="30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64"/>
      <c r="S608" s="3"/>
      <c r="T608" s="65"/>
      <c r="U608" s="3"/>
      <c r="V608" s="66"/>
      <c r="W608" s="3"/>
      <c r="X608" s="67"/>
      <c r="Y608" s="3"/>
      <c r="Z608" s="66"/>
      <c r="AA608" s="64"/>
      <c r="AB608" s="3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68"/>
      <c r="AT608" s="68"/>
      <c r="AU608" s="30"/>
      <c r="AV608" s="30"/>
      <c r="AW608" s="30"/>
      <c r="AX608" s="30"/>
      <c r="AY608" s="30"/>
      <c r="AZ608" s="30"/>
      <c r="BA608" s="30"/>
      <c r="BB608" s="30"/>
      <c r="BC608" s="30"/>
      <c r="BD608" s="30"/>
      <c r="BE608" s="30"/>
      <c r="BF608" s="30"/>
      <c r="BG608" s="30"/>
      <c r="BH608" s="30"/>
      <c r="BI608" s="30"/>
      <c r="BJ608" s="30"/>
      <c r="BK608" s="30"/>
      <c r="BL608" s="30"/>
      <c r="BM608" s="30"/>
      <c r="BN608" s="30"/>
      <c r="BO608" s="30"/>
    </row>
    <row r="609" spans="1:67" ht="27" customHeight="1" x14ac:dyDescent="0.2">
      <c r="A609" s="63"/>
      <c r="B609" s="30"/>
      <c r="C609" s="30"/>
      <c r="D609" s="30"/>
      <c r="E609" s="30"/>
      <c r="F609" s="30"/>
      <c r="G609" s="30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64"/>
      <c r="S609" s="3"/>
      <c r="T609" s="65"/>
      <c r="U609" s="3"/>
      <c r="V609" s="66"/>
      <c r="W609" s="3"/>
      <c r="X609" s="67"/>
      <c r="Y609" s="3"/>
      <c r="Z609" s="66"/>
      <c r="AA609" s="64"/>
      <c r="AB609" s="3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68"/>
      <c r="AT609" s="68"/>
      <c r="AU609" s="30"/>
      <c r="AV609" s="30"/>
      <c r="AW609" s="30"/>
      <c r="AX609" s="30"/>
      <c r="AY609" s="30"/>
      <c r="AZ609" s="30"/>
      <c r="BA609" s="30"/>
      <c r="BB609" s="30"/>
      <c r="BC609" s="30"/>
      <c r="BD609" s="30"/>
      <c r="BE609" s="30"/>
      <c r="BF609" s="30"/>
      <c r="BG609" s="30"/>
      <c r="BH609" s="30"/>
      <c r="BI609" s="30"/>
      <c r="BJ609" s="30"/>
      <c r="BK609" s="30"/>
      <c r="BL609" s="30"/>
      <c r="BM609" s="30"/>
      <c r="BN609" s="30"/>
      <c r="BO609" s="30"/>
    </row>
    <row r="610" spans="1:67" ht="27" customHeight="1" x14ac:dyDescent="0.2">
      <c r="A610" s="63"/>
      <c r="B610" s="30"/>
      <c r="C610" s="30"/>
      <c r="D610" s="30"/>
      <c r="E610" s="30"/>
      <c r="F610" s="30"/>
      <c r="G610" s="30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64"/>
      <c r="S610" s="3"/>
      <c r="T610" s="65"/>
      <c r="U610" s="3"/>
      <c r="V610" s="66"/>
      <c r="W610" s="3"/>
      <c r="X610" s="67"/>
      <c r="Y610" s="3"/>
      <c r="Z610" s="66"/>
      <c r="AA610" s="64"/>
      <c r="AB610" s="3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68"/>
      <c r="AT610" s="68"/>
      <c r="AU610" s="30"/>
      <c r="AV610" s="30"/>
      <c r="AW610" s="30"/>
      <c r="AX610" s="30"/>
      <c r="AY610" s="30"/>
      <c r="AZ610" s="30"/>
      <c r="BA610" s="30"/>
      <c r="BB610" s="30"/>
      <c r="BC610" s="30"/>
      <c r="BD610" s="30"/>
      <c r="BE610" s="30"/>
      <c r="BF610" s="30"/>
      <c r="BG610" s="30"/>
      <c r="BH610" s="30"/>
      <c r="BI610" s="30"/>
      <c r="BJ610" s="30"/>
      <c r="BK610" s="30"/>
      <c r="BL610" s="30"/>
      <c r="BM610" s="30"/>
      <c r="BN610" s="30"/>
      <c r="BO610" s="30"/>
    </row>
    <row r="611" spans="1:67" ht="27" customHeight="1" x14ac:dyDescent="0.2">
      <c r="A611" s="63"/>
      <c r="B611" s="30"/>
      <c r="C611" s="30"/>
      <c r="D611" s="30"/>
      <c r="E611" s="30"/>
      <c r="F611" s="30"/>
      <c r="G611" s="30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64"/>
      <c r="S611" s="3"/>
      <c r="T611" s="65"/>
      <c r="U611" s="3"/>
      <c r="V611" s="66"/>
      <c r="W611" s="3"/>
      <c r="X611" s="67"/>
      <c r="Y611" s="3"/>
      <c r="Z611" s="66"/>
      <c r="AA611" s="64"/>
      <c r="AB611" s="3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68"/>
      <c r="AT611" s="68"/>
      <c r="AU611" s="30"/>
      <c r="AV611" s="30"/>
      <c r="AW611" s="30"/>
      <c r="AX611" s="30"/>
      <c r="AY611" s="30"/>
      <c r="AZ611" s="30"/>
      <c r="BA611" s="30"/>
      <c r="BB611" s="30"/>
      <c r="BC611" s="30"/>
      <c r="BD611" s="30"/>
      <c r="BE611" s="30"/>
      <c r="BF611" s="30"/>
      <c r="BG611" s="30"/>
      <c r="BH611" s="30"/>
      <c r="BI611" s="30"/>
      <c r="BJ611" s="30"/>
      <c r="BK611" s="30"/>
      <c r="BL611" s="30"/>
      <c r="BM611" s="30"/>
      <c r="BN611" s="30"/>
      <c r="BO611" s="30"/>
    </row>
    <row r="612" spans="1:67" ht="27" customHeight="1" x14ac:dyDescent="0.2">
      <c r="A612" s="63"/>
      <c r="B612" s="30"/>
      <c r="C612" s="30"/>
      <c r="D612" s="30"/>
      <c r="E612" s="30"/>
      <c r="F612" s="30"/>
      <c r="G612" s="30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64"/>
      <c r="S612" s="3"/>
      <c r="T612" s="65"/>
      <c r="U612" s="3"/>
      <c r="V612" s="66"/>
      <c r="W612" s="3"/>
      <c r="X612" s="67"/>
      <c r="Y612" s="3"/>
      <c r="Z612" s="66"/>
      <c r="AA612" s="64"/>
      <c r="AB612" s="3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68"/>
      <c r="AT612" s="68"/>
      <c r="AU612" s="30"/>
      <c r="AV612" s="30"/>
      <c r="AW612" s="30"/>
      <c r="AX612" s="30"/>
      <c r="AY612" s="30"/>
      <c r="AZ612" s="30"/>
      <c r="BA612" s="30"/>
      <c r="BB612" s="30"/>
      <c r="BC612" s="30"/>
      <c r="BD612" s="30"/>
      <c r="BE612" s="30"/>
      <c r="BF612" s="30"/>
      <c r="BG612" s="30"/>
      <c r="BH612" s="30"/>
      <c r="BI612" s="30"/>
      <c r="BJ612" s="30"/>
      <c r="BK612" s="30"/>
      <c r="BL612" s="30"/>
      <c r="BM612" s="30"/>
      <c r="BN612" s="30"/>
      <c r="BO612" s="30"/>
    </row>
    <row r="613" spans="1:67" ht="27" customHeight="1" x14ac:dyDescent="0.2">
      <c r="A613" s="63"/>
      <c r="B613" s="30"/>
      <c r="C613" s="30"/>
      <c r="D613" s="30"/>
      <c r="E613" s="30"/>
      <c r="F613" s="30"/>
      <c r="G613" s="30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64"/>
      <c r="S613" s="3"/>
      <c r="T613" s="65"/>
      <c r="U613" s="3"/>
      <c r="V613" s="66"/>
      <c r="W613" s="3"/>
      <c r="X613" s="67"/>
      <c r="Y613" s="3"/>
      <c r="Z613" s="66"/>
      <c r="AA613" s="64"/>
      <c r="AB613" s="3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68"/>
      <c r="AT613" s="68"/>
      <c r="AU613" s="30"/>
      <c r="AV613" s="30"/>
      <c r="AW613" s="30"/>
      <c r="AX613" s="30"/>
      <c r="AY613" s="30"/>
      <c r="AZ613" s="30"/>
      <c r="BA613" s="30"/>
      <c r="BB613" s="30"/>
      <c r="BC613" s="30"/>
      <c r="BD613" s="30"/>
      <c r="BE613" s="30"/>
      <c r="BF613" s="30"/>
      <c r="BG613" s="30"/>
      <c r="BH613" s="30"/>
      <c r="BI613" s="30"/>
      <c r="BJ613" s="30"/>
      <c r="BK613" s="30"/>
      <c r="BL613" s="30"/>
      <c r="BM613" s="30"/>
      <c r="BN613" s="30"/>
      <c r="BO613" s="30"/>
    </row>
    <row r="614" spans="1:67" ht="27" customHeight="1" x14ac:dyDescent="0.2">
      <c r="A614" s="63"/>
      <c r="B614" s="30"/>
      <c r="C614" s="30"/>
      <c r="D614" s="30"/>
      <c r="E614" s="30"/>
      <c r="F614" s="30"/>
      <c r="G614" s="30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64"/>
      <c r="S614" s="3"/>
      <c r="T614" s="65"/>
      <c r="U614" s="3"/>
      <c r="V614" s="66"/>
      <c r="W614" s="3"/>
      <c r="X614" s="67"/>
      <c r="Y614" s="3"/>
      <c r="Z614" s="66"/>
      <c r="AA614" s="64"/>
      <c r="AB614" s="3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68"/>
      <c r="AT614" s="68"/>
      <c r="AU614" s="30"/>
      <c r="AV614" s="30"/>
      <c r="AW614" s="30"/>
      <c r="AX614" s="30"/>
      <c r="AY614" s="30"/>
      <c r="AZ614" s="30"/>
      <c r="BA614" s="30"/>
      <c r="BB614" s="30"/>
      <c r="BC614" s="30"/>
      <c r="BD614" s="30"/>
      <c r="BE614" s="30"/>
      <c r="BF614" s="30"/>
      <c r="BG614" s="30"/>
      <c r="BH614" s="30"/>
      <c r="BI614" s="30"/>
      <c r="BJ614" s="30"/>
      <c r="BK614" s="30"/>
      <c r="BL614" s="30"/>
      <c r="BM614" s="30"/>
      <c r="BN614" s="30"/>
      <c r="BO614" s="30"/>
    </row>
    <row r="615" spans="1:67" ht="27" customHeight="1" x14ac:dyDescent="0.2">
      <c r="A615" s="63"/>
      <c r="B615" s="30"/>
      <c r="C615" s="30"/>
      <c r="D615" s="30"/>
      <c r="E615" s="30"/>
      <c r="F615" s="30"/>
      <c r="G615" s="30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64"/>
      <c r="S615" s="3"/>
      <c r="T615" s="65"/>
      <c r="U615" s="3"/>
      <c r="V615" s="66"/>
      <c r="W615" s="3"/>
      <c r="X615" s="67"/>
      <c r="Y615" s="3"/>
      <c r="Z615" s="66"/>
      <c r="AA615" s="64"/>
      <c r="AB615" s="3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68"/>
      <c r="AT615" s="68"/>
      <c r="AU615" s="30"/>
      <c r="AV615" s="30"/>
      <c r="AW615" s="30"/>
      <c r="AX615" s="30"/>
      <c r="AY615" s="30"/>
      <c r="AZ615" s="30"/>
      <c r="BA615" s="30"/>
      <c r="BB615" s="30"/>
      <c r="BC615" s="30"/>
      <c r="BD615" s="30"/>
      <c r="BE615" s="30"/>
      <c r="BF615" s="30"/>
      <c r="BG615" s="30"/>
      <c r="BH615" s="30"/>
      <c r="BI615" s="30"/>
      <c r="BJ615" s="30"/>
      <c r="BK615" s="30"/>
      <c r="BL615" s="30"/>
      <c r="BM615" s="30"/>
      <c r="BN615" s="30"/>
      <c r="BO615" s="30"/>
    </row>
    <row r="616" spans="1:67" ht="27" customHeight="1" x14ac:dyDescent="0.2">
      <c r="A616" s="63"/>
      <c r="B616" s="30"/>
      <c r="C616" s="30"/>
      <c r="D616" s="30"/>
      <c r="E616" s="30"/>
      <c r="F616" s="30"/>
      <c r="G616" s="30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64"/>
      <c r="S616" s="3"/>
      <c r="T616" s="65"/>
      <c r="U616" s="3"/>
      <c r="V616" s="66"/>
      <c r="W616" s="3"/>
      <c r="X616" s="67"/>
      <c r="Y616" s="3"/>
      <c r="Z616" s="66"/>
      <c r="AA616" s="64"/>
      <c r="AB616" s="3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68"/>
      <c r="AT616" s="68"/>
      <c r="AU616" s="30"/>
      <c r="AV616" s="30"/>
      <c r="AW616" s="30"/>
      <c r="AX616" s="30"/>
      <c r="AY616" s="30"/>
      <c r="AZ616" s="30"/>
      <c r="BA616" s="30"/>
      <c r="BB616" s="30"/>
      <c r="BC616" s="30"/>
      <c r="BD616" s="30"/>
      <c r="BE616" s="30"/>
      <c r="BF616" s="30"/>
      <c r="BG616" s="30"/>
      <c r="BH616" s="30"/>
      <c r="BI616" s="30"/>
      <c r="BJ616" s="30"/>
      <c r="BK616" s="30"/>
      <c r="BL616" s="30"/>
      <c r="BM616" s="30"/>
      <c r="BN616" s="30"/>
      <c r="BO616" s="30"/>
    </row>
    <row r="617" spans="1:67" ht="27" customHeight="1" x14ac:dyDescent="0.2">
      <c r="A617" s="63"/>
      <c r="B617" s="30"/>
      <c r="C617" s="30"/>
      <c r="D617" s="30"/>
      <c r="E617" s="30"/>
      <c r="F617" s="30"/>
      <c r="G617" s="30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64"/>
      <c r="S617" s="3"/>
      <c r="T617" s="65"/>
      <c r="U617" s="3"/>
      <c r="V617" s="66"/>
      <c r="W617" s="3"/>
      <c r="X617" s="67"/>
      <c r="Y617" s="3"/>
      <c r="Z617" s="66"/>
      <c r="AA617" s="64"/>
      <c r="AB617" s="3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68"/>
      <c r="AT617" s="68"/>
      <c r="AU617" s="30"/>
      <c r="AV617" s="30"/>
      <c r="AW617" s="30"/>
      <c r="AX617" s="30"/>
      <c r="AY617" s="30"/>
      <c r="AZ617" s="30"/>
      <c r="BA617" s="30"/>
      <c r="BB617" s="30"/>
      <c r="BC617" s="30"/>
      <c r="BD617" s="30"/>
      <c r="BE617" s="30"/>
      <c r="BF617" s="30"/>
      <c r="BG617" s="30"/>
      <c r="BH617" s="30"/>
      <c r="BI617" s="30"/>
      <c r="BJ617" s="30"/>
      <c r="BK617" s="30"/>
      <c r="BL617" s="30"/>
      <c r="BM617" s="30"/>
      <c r="BN617" s="30"/>
      <c r="BO617" s="30"/>
    </row>
    <row r="618" spans="1:67" ht="27" customHeight="1" x14ac:dyDescent="0.2">
      <c r="A618" s="63"/>
      <c r="B618" s="30"/>
      <c r="C618" s="30"/>
      <c r="D618" s="30"/>
      <c r="E618" s="30"/>
      <c r="F618" s="30"/>
      <c r="G618" s="30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64"/>
      <c r="S618" s="3"/>
      <c r="T618" s="65"/>
      <c r="U618" s="3"/>
      <c r="V618" s="66"/>
      <c r="W618" s="3"/>
      <c r="X618" s="67"/>
      <c r="Y618" s="3"/>
      <c r="Z618" s="66"/>
      <c r="AA618" s="64"/>
      <c r="AB618" s="3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68"/>
      <c r="AT618" s="68"/>
      <c r="AU618" s="30"/>
      <c r="AV618" s="30"/>
      <c r="AW618" s="30"/>
      <c r="AX618" s="30"/>
      <c r="AY618" s="30"/>
      <c r="AZ618" s="30"/>
      <c r="BA618" s="30"/>
      <c r="BB618" s="30"/>
      <c r="BC618" s="30"/>
      <c r="BD618" s="30"/>
      <c r="BE618" s="30"/>
      <c r="BF618" s="30"/>
      <c r="BG618" s="30"/>
      <c r="BH618" s="30"/>
      <c r="BI618" s="30"/>
      <c r="BJ618" s="30"/>
      <c r="BK618" s="30"/>
      <c r="BL618" s="30"/>
      <c r="BM618" s="30"/>
      <c r="BN618" s="30"/>
      <c r="BO618" s="30"/>
    </row>
    <row r="619" spans="1:67" ht="27" customHeight="1" x14ac:dyDescent="0.2">
      <c r="A619" s="63"/>
      <c r="B619" s="30"/>
      <c r="C619" s="30"/>
      <c r="D619" s="30"/>
      <c r="E619" s="30"/>
      <c r="F619" s="30"/>
      <c r="G619" s="30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64"/>
      <c r="S619" s="3"/>
      <c r="T619" s="65"/>
      <c r="U619" s="3"/>
      <c r="V619" s="66"/>
      <c r="W619" s="3"/>
      <c r="X619" s="67"/>
      <c r="Y619" s="3"/>
      <c r="Z619" s="66"/>
      <c r="AA619" s="64"/>
      <c r="AB619" s="3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68"/>
      <c r="AT619" s="68"/>
      <c r="AU619" s="30"/>
      <c r="AV619" s="30"/>
      <c r="AW619" s="30"/>
      <c r="AX619" s="30"/>
      <c r="AY619" s="30"/>
      <c r="AZ619" s="30"/>
      <c r="BA619" s="30"/>
      <c r="BB619" s="30"/>
      <c r="BC619" s="30"/>
      <c r="BD619" s="30"/>
      <c r="BE619" s="30"/>
      <c r="BF619" s="30"/>
      <c r="BG619" s="30"/>
      <c r="BH619" s="30"/>
      <c r="BI619" s="30"/>
      <c r="BJ619" s="30"/>
      <c r="BK619" s="30"/>
      <c r="BL619" s="30"/>
      <c r="BM619" s="30"/>
      <c r="BN619" s="30"/>
      <c r="BO619" s="30"/>
    </row>
    <row r="620" spans="1:67" ht="27" customHeight="1" x14ac:dyDescent="0.2">
      <c r="A620" s="63"/>
      <c r="B620" s="30"/>
      <c r="C620" s="30"/>
      <c r="D620" s="30"/>
      <c r="E620" s="30"/>
      <c r="F620" s="30"/>
      <c r="G620" s="30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64"/>
      <c r="S620" s="3"/>
      <c r="T620" s="65"/>
      <c r="U620" s="3"/>
      <c r="V620" s="66"/>
      <c r="W620" s="3"/>
      <c r="X620" s="67"/>
      <c r="Y620" s="3"/>
      <c r="Z620" s="66"/>
      <c r="AA620" s="64"/>
      <c r="AB620" s="3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68"/>
      <c r="AT620" s="68"/>
      <c r="AU620" s="30"/>
      <c r="AV620" s="30"/>
      <c r="AW620" s="30"/>
      <c r="AX620" s="30"/>
      <c r="AY620" s="30"/>
      <c r="AZ620" s="30"/>
      <c r="BA620" s="30"/>
      <c r="BB620" s="30"/>
      <c r="BC620" s="30"/>
      <c r="BD620" s="30"/>
      <c r="BE620" s="30"/>
      <c r="BF620" s="30"/>
      <c r="BG620" s="30"/>
      <c r="BH620" s="30"/>
      <c r="BI620" s="30"/>
      <c r="BJ620" s="30"/>
      <c r="BK620" s="30"/>
      <c r="BL620" s="30"/>
      <c r="BM620" s="30"/>
      <c r="BN620" s="30"/>
      <c r="BO620" s="30"/>
    </row>
    <row r="621" spans="1:67" ht="27" customHeight="1" x14ac:dyDescent="0.2">
      <c r="A621" s="63"/>
      <c r="B621" s="30"/>
      <c r="C621" s="30"/>
      <c r="D621" s="30"/>
      <c r="E621" s="30"/>
      <c r="F621" s="30"/>
      <c r="G621" s="30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64"/>
      <c r="S621" s="3"/>
      <c r="T621" s="65"/>
      <c r="U621" s="3"/>
      <c r="V621" s="66"/>
      <c r="W621" s="3"/>
      <c r="X621" s="67"/>
      <c r="Y621" s="3"/>
      <c r="Z621" s="66"/>
      <c r="AA621" s="64"/>
      <c r="AB621" s="3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68"/>
      <c r="AT621" s="68"/>
      <c r="AU621" s="30"/>
      <c r="AV621" s="30"/>
      <c r="AW621" s="30"/>
      <c r="AX621" s="30"/>
      <c r="AY621" s="30"/>
      <c r="AZ621" s="30"/>
      <c r="BA621" s="30"/>
      <c r="BB621" s="30"/>
      <c r="BC621" s="30"/>
      <c r="BD621" s="30"/>
      <c r="BE621" s="30"/>
      <c r="BF621" s="30"/>
      <c r="BG621" s="30"/>
      <c r="BH621" s="30"/>
      <c r="BI621" s="30"/>
      <c r="BJ621" s="30"/>
      <c r="BK621" s="30"/>
      <c r="BL621" s="30"/>
      <c r="BM621" s="30"/>
      <c r="BN621" s="30"/>
      <c r="BO621" s="30"/>
    </row>
    <row r="622" spans="1:67" ht="27" customHeight="1" x14ac:dyDescent="0.2">
      <c r="A622" s="63"/>
      <c r="B622" s="30"/>
      <c r="C622" s="30"/>
      <c r="D622" s="30"/>
      <c r="E622" s="30"/>
      <c r="F622" s="30"/>
      <c r="G622" s="30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64"/>
      <c r="S622" s="3"/>
      <c r="T622" s="65"/>
      <c r="U622" s="3"/>
      <c r="V622" s="66"/>
      <c r="W622" s="3"/>
      <c r="X622" s="67"/>
      <c r="Y622" s="3"/>
      <c r="Z622" s="66"/>
      <c r="AA622" s="64"/>
      <c r="AB622" s="3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68"/>
      <c r="AT622" s="68"/>
      <c r="AU622" s="30"/>
      <c r="AV622" s="30"/>
      <c r="AW622" s="30"/>
      <c r="AX622" s="30"/>
      <c r="AY622" s="30"/>
      <c r="AZ622" s="30"/>
      <c r="BA622" s="30"/>
      <c r="BB622" s="30"/>
      <c r="BC622" s="30"/>
      <c r="BD622" s="30"/>
      <c r="BE622" s="30"/>
      <c r="BF622" s="30"/>
      <c r="BG622" s="30"/>
      <c r="BH622" s="30"/>
      <c r="BI622" s="30"/>
      <c r="BJ622" s="30"/>
      <c r="BK622" s="30"/>
      <c r="BL622" s="30"/>
      <c r="BM622" s="30"/>
      <c r="BN622" s="30"/>
      <c r="BO622" s="30"/>
    </row>
    <row r="623" spans="1:67" ht="27" customHeight="1" x14ac:dyDescent="0.2">
      <c r="A623" s="63"/>
      <c r="B623" s="30"/>
      <c r="C623" s="30"/>
      <c r="D623" s="30"/>
      <c r="E623" s="30"/>
      <c r="F623" s="30"/>
      <c r="G623" s="30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64"/>
      <c r="S623" s="3"/>
      <c r="T623" s="65"/>
      <c r="U623" s="3"/>
      <c r="V623" s="66"/>
      <c r="W623" s="3"/>
      <c r="X623" s="67"/>
      <c r="Y623" s="3"/>
      <c r="Z623" s="66"/>
      <c r="AA623" s="64"/>
      <c r="AB623" s="3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68"/>
      <c r="AT623" s="68"/>
      <c r="AU623" s="30"/>
      <c r="AV623" s="30"/>
      <c r="AW623" s="30"/>
      <c r="AX623" s="30"/>
      <c r="AY623" s="30"/>
      <c r="AZ623" s="30"/>
      <c r="BA623" s="30"/>
      <c r="BB623" s="30"/>
      <c r="BC623" s="30"/>
      <c r="BD623" s="30"/>
      <c r="BE623" s="30"/>
      <c r="BF623" s="30"/>
      <c r="BG623" s="30"/>
      <c r="BH623" s="30"/>
      <c r="BI623" s="30"/>
      <c r="BJ623" s="30"/>
      <c r="BK623" s="30"/>
      <c r="BL623" s="30"/>
      <c r="BM623" s="30"/>
      <c r="BN623" s="30"/>
      <c r="BO623" s="30"/>
    </row>
    <row r="624" spans="1:67" ht="27" customHeight="1" x14ac:dyDescent="0.2">
      <c r="A624" s="63"/>
      <c r="B624" s="30"/>
      <c r="C624" s="30"/>
      <c r="D624" s="30"/>
      <c r="E624" s="30"/>
      <c r="F624" s="30"/>
      <c r="G624" s="30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64"/>
      <c r="S624" s="3"/>
      <c r="T624" s="65"/>
      <c r="U624" s="3"/>
      <c r="V624" s="66"/>
      <c r="W624" s="3"/>
      <c r="X624" s="67"/>
      <c r="Y624" s="3"/>
      <c r="Z624" s="66"/>
      <c r="AA624" s="64"/>
      <c r="AB624" s="3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68"/>
      <c r="AT624" s="68"/>
      <c r="AU624" s="30"/>
      <c r="AV624" s="30"/>
      <c r="AW624" s="30"/>
      <c r="AX624" s="30"/>
      <c r="AY624" s="30"/>
      <c r="AZ624" s="30"/>
      <c r="BA624" s="30"/>
      <c r="BB624" s="30"/>
      <c r="BC624" s="30"/>
      <c r="BD624" s="30"/>
      <c r="BE624" s="30"/>
      <c r="BF624" s="30"/>
      <c r="BG624" s="30"/>
      <c r="BH624" s="30"/>
      <c r="BI624" s="30"/>
      <c r="BJ624" s="30"/>
      <c r="BK624" s="30"/>
      <c r="BL624" s="30"/>
      <c r="BM624" s="30"/>
      <c r="BN624" s="30"/>
      <c r="BO624" s="30"/>
    </row>
    <row r="625" spans="1:67" ht="27" customHeight="1" x14ac:dyDescent="0.2">
      <c r="A625" s="63"/>
      <c r="B625" s="30"/>
      <c r="C625" s="30"/>
      <c r="D625" s="30"/>
      <c r="E625" s="30"/>
      <c r="F625" s="30"/>
      <c r="G625" s="30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64"/>
      <c r="S625" s="3"/>
      <c r="T625" s="65"/>
      <c r="U625" s="3"/>
      <c r="V625" s="66"/>
      <c r="W625" s="3"/>
      <c r="X625" s="67"/>
      <c r="Y625" s="3"/>
      <c r="Z625" s="66"/>
      <c r="AA625" s="64"/>
      <c r="AB625" s="3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68"/>
      <c r="AT625" s="68"/>
      <c r="AU625" s="30"/>
      <c r="AV625" s="30"/>
      <c r="AW625" s="30"/>
      <c r="AX625" s="30"/>
      <c r="AY625" s="30"/>
      <c r="AZ625" s="30"/>
      <c r="BA625" s="30"/>
      <c r="BB625" s="30"/>
      <c r="BC625" s="30"/>
      <c r="BD625" s="30"/>
      <c r="BE625" s="30"/>
      <c r="BF625" s="30"/>
      <c r="BG625" s="30"/>
      <c r="BH625" s="30"/>
      <c r="BI625" s="30"/>
      <c r="BJ625" s="30"/>
      <c r="BK625" s="30"/>
      <c r="BL625" s="30"/>
      <c r="BM625" s="30"/>
      <c r="BN625" s="30"/>
      <c r="BO625" s="30"/>
    </row>
    <row r="626" spans="1:67" ht="27" customHeight="1" x14ac:dyDescent="0.2">
      <c r="A626" s="63"/>
      <c r="B626" s="30"/>
      <c r="C626" s="30"/>
      <c r="D626" s="30"/>
      <c r="E626" s="30"/>
      <c r="F626" s="30"/>
      <c r="G626" s="30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64"/>
      <c r="S626" s="3"/>
      <c r="T626" s="65"/>
      <c r="U626" s="3"/>
      <c r="V626" s="66"/>
      <c r="W626" s="3"/>
      <c r="X626" s="67"/>
      <c r="Y626" s="3"/>
      <c r="Z626" s="66"/>
      <c r="AA626" s="64"/>
      <c r="AB626" s="3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68"/>
      <c r="AT626" s="68"/>
      <c r="AU626" s="30"/>
      <c r="AV626" s="30"/>
      <c r="AW626" s="30"/>
      <c r="AX626" s="30"/>
      <c r="AY626" s="30"/>
      <c r="AZ626" s="30"/>
      <c r="BA626" s="30"/>
      <c r="BB626" s="30"/>
      <c r="BC626" s="30"/>
      <c r="BD626" s="30"/>
      <c r="BE626" s="30"/>
      <c r="BF626" s="30"/>
      <c r="BG626" s="30"/>
      <c r="BH626" s="30"/>
      <c r="BI626" s="30"/>
      <c r="BJ626" s="30"/>
      <c r="BK626" s="30"/>
      <c r="BL626" s="30"/>
      <c r="BM626" s="30"/>
      <c r="BN626" s="30"/>
      <c r="BO626" s="30"/>
    </row>
    <row r="627" spans="1:67" ht="27" customHeight="1" x14ac:dyDescent="0.2">
      <c r="A627" s="63"/>
      <c r="B627" s="30"/>
      <c r="C627" s="30"/>
      <c r="D627" s="30"/>
      <c r="E627" s="30"/>
      <c r="F627" s="30"/>
      <c r="G627" s="30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64"/>
      <c r="S627" s="3"/>
      <c r="T627" s="65"/>
      <c r="U627" s="3"/>
      <c r="V627" s="66"/>
      <c r="W627" s="3"/>
      <c r="X627" s="67"/>
      <c r="Y627" s="3"/>
      <c r="Z627" s="66"/>
      <c r="AA627" s="64"/>
      <c r="AB627" s="3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68"/>
      <c r="AT627" s="68"/>
      <c r="AU627" s="30"/>
      <c r="AV627" s="30"/>
      <c r="AW627" s="30"/>
      <c r="AX627" s="30"/>
      <c r="AY627" s="30"/>
      <c r="AZ627" s="30"/>
      <c r="BA627" s="30"/>
      <c r="BB627" s="30"/>
      <c r="BC627" s="30"/>
      <c r="BD627" s="30"/>
      <c r="BE627" s="30"/>
      <c r="BF627" s="30"/>
      <c r="BG627" s="30"/>
      <c r="BH627" s="30"/>
      <c r="BI627" s="30"/>
      <c r="BJ627" s="30"/>
      <c r="BK627" s="30"/>
      <c r="BL627" s="30"/>
      <c r="BM627" s="30"/>
      <c r="BN627" s="30"/>
      <c r="BO627" s="30"/>
    </row>
    <row r="628" spans="1:67" ht="27" customHeight="1" x14ac:dyDescent="0.2">
      <c r="A628" s="63"/>
      <c r="B628" s="30"/>
      <c r="C628" s="30"/>
      <c r="D628" s="30"/>
      <c r="E628" s="30"/>
      <c r="F628" s="30"/>
      <c r="G628" s="30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64"/>
      <c r="S628" s="3"/>
      <c r="T628" s="65"/>
      <c r="U628" s="3"/>
      <c r="V628" s="66"/>
      <c r="W628" s="3"/>
      <c r="X628" s="67"/>
      <c r="Y628" s="3"/>
      <c r="Z628" s="66"/>
      <c r="AA628" s="64"/>
      <c r="AB628" s="3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68"/>
      <c r="AT628" s="68"/>
      <c r="AU628" s="30"/>
      <c r="AV628" s="30"/>
      <c r="AW628" s="30"/>
      <c r="AX628" s="30"/>
      <c r="AY628" s="30"/>
      <c r="AZ628" s="30"/>
      <c r="BA628" s="30"/>
      <c r="BB628" s="30"/>
      <c r="BC628" s="30"/>
      <c r="BD628" s="30"/>
      <c r="BE628" s="30"/>
      <c r="BF628" s="30"/>
      <c r="BG628" s="30"/>
      <c r="BH628" s="30"/>
      <c r="BI628" s="30"/>
      <c r="BJ628" s="30"/>
      <c r="BK628" s="30"/>
      <c r="BL628" s="30"/>
      <c r="BM628" s="30"/>
      <c r="BN628" s="30"/>
      <c r="BO628" s="30"/>
    </row>
    <row r="629" spans="1:67" ht="27" customHeight="1" x14ac:dyDescent="0.2">
      <c r="A629" s="63"/>
      <c r="B629" s="30"/>
      <c r="C629" s="30"/>
      <c r="D629" s="30"/>
      <c r="E629" s="30"/>
      <c r="F629" s="30"/>
      <c r="G629" s="30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64"/>
      <c r="S629" s="3"/>
      <c r="T629" s="65"/>
      <c r="U629" s="3"/>
      <c r="V629" s="66"/>
      <c r="W629" s="3"/>
      <c r="X629" s="67"/>
      <c r="Y629" s="3"/>
      <c r="Z629" s="66"/>
      <c r="AA629" s="64"/>
      <c r="AB629" s="3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68"/>
      <c r="AT629" s="68"/>
      <c r="AU629" s="30"/>
      <c r="AV629" s="30"/>
      <c r="AW629" s="30"/>
      <c r="AX629" s="30"/>
      <c r="AY629" s="30"/>
      <c r="AZ629" s="30"/>
      <c r="BA629" s="30"/>
      <c r="BB629" s="30"/>
      <c r="BC629" s="30"/>
      <c r="BD629" s="30"/>
      <c r="BE629" s="30"/>
      <c r="BF629" s="30"/>
      <c r="BG629" s="30"/>
      <c r="BH629" s="30"/>
      <c r="BI629" s="30"/>
      <c r="BJ629" s="30"/>
      <c r="BK629" s="30"/>
      <c r="BL629" s="30"/>
      <c r="BM629" s="30"/>
      <c r="BN629" s="30"/>
      <c r="BO629" s="30"/>
    </row>
    <row r="630" spans="1:67" ht="27" customHeight="1" x14ac:dyDescent="0.2">
      <c r="A630" s="63"/>
      <c r="B630" s="30"/>
      <c r="C630" s="30"/>
      <c r="D630" s="30"/>
      <c r="E630" s="30"/>
      <c r="F630" s="30"/>
      <c r="G630" s="30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64"/>
      <c r="S630" s="3"/>
      <c r="T630" s="65"/>
      <c r="U630" s="3"/>
      <c r="V630" s="66"/>
      <c r="W630" s="3"/>
      <c r="X630" s="67"/>
      <c r="Y630" s="3"/>
      <c r="Z630" s="66"/>
      <c r="AA630" s="64"/>
      <c r="AB630" s="3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68"/>
      <c r="AT630" s="68"/>
      <c r="AU630" s="30"/>
      <c r="AV630" s="30"/>
      <c r="AW630" s="30"/>
      <c r="AX630" s="30"/>
      <c r="AY630" s="30"/>
      <c r="AZ630" s="30"/>
      <c r="BA630" s="30"/>
      <c r="BB630" s="30"/>
      <c r="BC630" s="30"/>
      <c r="BD630" s="30"/>
      <c r="BE630" s="30"/>
      <c r="BF630" s="30"/>
      <c r="BG630" s="30"/>
      <c r="BH630" s="30"/>
      <c r="BI630" s="30"/>
      <c r="BJ630" s="30"/>
      <c r="BK630" s="30"/>
      <c r="BL630" s="30"/>
      <c r="BM630" s="30"/>
      <c r="BN630" s="30"/>
      <c r="BO630" s="30"/>
    </row>
    <row r="631" spans="1:67" ht="27" customHeight="1" x14ac:dyDescent="0.2">
      <c r="A631" s="63"/>
      <c r="B631" s="30"/>
      <c r="C631" s="30"/>
      <c r="D631" s="30"/>
      <c r="E631" s="30"/>
      <c r="F631" s="30"/>
      <c r="G631" s="30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64"/>
      <c r="S631" s="3"/>
      <c r="T631" s="65"/>
      <c r="U631" s="3"/>
      <c r="V631" s="66"/>
      <c r="W631" s="3"/>
      <c r="X631" s="67"/>
      <c r="Y631" s="3"/>
      <c r="Z631" s="66"/>
      <c r="AA631" s="64"/>
      <c r="AB631" s="3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68"/>
      <c r="AT631" s="68"/>
      <c r="AU631" s="30"/>
      <c r="AV631" s="30"/>
      <c r="AW631" s="30"/>
      <c r="AX631" s="30"/>
      <c r="AY631" s="30"/>
      <c r="AZ631" s="30"/>
      <c r="BA631" s="30"/>
      <c r="BB631" s="30"/>
      <c r="BC631" s="30"/>
      <c r="BD631" s="30"/>
      <c r="BE631" s="30"/>
      <c r="BF631" s="30"/>
      <c r="BG631" s="30"/>
      <c r="BH631" s="30"/>
      <c r="BI631" s="30"/>
      <c r="BJ631" s="30"/>
      <c r="BK631" s="30"/>
      <c r="BL631" s="30"/>
      <c r="BM631" s="30"/>
      <c r="BN631" s="30"/>
      <c r="BO631" s="30"/>
    </row>
    <row r="632" spans="1:67" ht="27" customHeight="1" x14ac:dyDescent="0.2">
      <c r="A632" s="63"/>
      <c r="B632" s="30"/>
      <c r="C632" s="30"/>
      <c r="D632" s="30"/>
      <c r="E632" s="30"/>
      <c r="F632" s="30"/>
      <c r="G632" s="30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64"/>
      <c r="S632" s="3"/>
      <c r="T632" s="65"/>
      <c r="U632" s="3"/>
      <c r="V632" s="66"/>
      <c r="W632" s="3"/>
      <c r="X632" s="67"/>
      <c r="Y632" s="3"/>
      <c r="Z632" s="66"/>
      <c r="AA632" s="64"/>
      <c r="AB632" s="3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68"/>
      <c r="AT632" s="68"/>
      <c r="AU632" s="30"/>
      <c r="AV632" s="30"/>
      <c r="AW632" s="30"/>
      <c r="AX632" s="30"/>
      <c r="AY632" s="30"/>
      <c r="AZ632" s="30"/>
      <c r="BA632" s="30"/>
      <c r="BB632" s="30"/>
      <c r="BC632" s="30"/>
      <c r="BD632" s="30"/>
      <c r="BE632" s="30"/>
      <c r="BF632" s="30"/>
      <c r="BG632" s="30"/>
      <c r="BH632" s="30"/>
      <c r="BI632" s="30"/>
      <c r="BJ632" s="30"/>
      <c r="BK632" s="30"/>
      <c r="BL632" s="30"/>
      <c r="BM632" s="30"/>
      <c r="BN632" s="30"/>
      <c r="BO632" s="30"/>
    </row>
    <row r="633" spans="1:67" ht="27" customHeight="1" x14ac:dyDescent="0.2">
      <c r="A633" s="63"/>
      <c r="B633" s="30"/>
      <c r="C633" s="30"/>
      <c r="D633" s="30"/>
      <c r="E633" s="30"/>
      <c r="F633" s="30"/>
      <c r="G633" s="30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64"/>
      <c r="S633" s="3"/>
      <c r="T633" s="65"/>
      <c r="U633" s="3"/>
      <c r="V633" s="66"/>
      <c r="W633" s="3"/>
      <c r="X633" s="67"/>
      <c r="Y633" s="3"/>
      <c r="Z633" s="66"/>
      <c r="AA633" s="64"/>
      <c r="AB633" s="3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68"/>
      <c r="AT633" s="68"/>
      <c r="AU633" s="30"/>
      <c r="AV633" s="30"/>
      <c r="AW633" s="30"/>
      <c r="AX633" s="30"/>
      <c r="AY633" s="30"/>
      <c r="AZ633" s="30"/>
      <c r="BA633" s="30"/>
      <c r="BB633" s="30"/>
      <c r="BC633" s="30"/>
      <c r="BD633" s="30"/>
      <c r="BE633" s="30"/>
      <c r="BF633" s="30"/>
      <c r="BG633" s="30"/>
      <c r="BH633" s="30"/>
      <c r="BI633" s="30"/>
      <c r="BJ633" s="30"/>
      <c r="BK633" s="30"/>
      <c r="BL633" s="30"/>
      <c r="BM633" s="30"/>
      <c r="BN633" s="30"/>
      <c r="BO633" s="30"/>
    </row>
    <row r="634" spans="1:67" ht="27" customHeight="1" x14ac:dyDescent="0.2">
      <c r="A634" s="63"/>
      <c r="B634" s="30"/>
      <c r="C634" s="30"/>
      <c r="D634" s="30"/>
      <c r="E634" s="30"/>
      <c r="F634" s="30"/>
      <c r="G634" s="30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64"/>
      <c r="S634" s="3"/>
      <c r="T634" s="65"/>
      <c r="U634" s="3"/>
      <c r="V634" s="66"/>
      <c r="W634" s="3"/>
      <c r="X634" s="67"/>
      <c r="Y634" s="3"/>
      <c r="Z634" s="66"/>
      <c r="AA634" s="64"/>
      <c r="AB634" s="3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68"/>
      <c r="AT634" s="68"/>
      <c r="AU634" s="30"/>
      <c r="AV634" s="30"/>
      <c r="AW634" s="30"/>
      <c r="AX634" s="30"/>
      <c r="AY634" s="30"/>
      <c r="AZ634" s="30"/>
      <c r="BA634" s="30"/>
      <c r="BB634" s="30"/>
      <c r="BC634" s="30"/>
      <c r="BD634" s="30"/>
      <c r="BE634" s="30"/>
      <c r="BF634" s="30"/>
      <c r="BG634" s="30"/>
      <c r="BH634" s="30"/>
      <c r="BI634" s="30"/>
      <c r="BJ634" s="30"/>
      <c r="BK634" s="30"/>
      <c r="BL634" s="30"/>
      <c r="BM634" s="30"/>
      <c r="BN634" s="30"/>
      <c r="BO634" s="30"/>
    </row>
    <row r="635" spans="1:67" ht="27" customHeight="1" x14ac:dyDescent="0.2">
      <c r="A635" s="63"/>
      <c r="B635" s="30"/>
      <c r="C635" s="30"/>
      <c r="D635" s="30"/>
      <c r="E635" s="30"/>
      <c r="F635" s="30"/>
      <c r="G635" s="30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64"/>
      <c r="S635" s="3"/>
      <c r="T635" s="65"/>
      <c r="U635" s="3"/>
      <c r="V635" s="66"/>
      <c r="W635" s="3"/>
      <c r="X635" s="67"/>
      <c r="Y635" s="3"/>
      <c r="Z635" s="66"/>
      <c r="AA635" s="64"/>
      <c r="AB635" s="3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68"/>
      <c r="AT635" s="68"/>
      <c r="AU635" s="30"/>
      <c r="AV635" s="30"/>
      <c r="AW635" s="30"/>
      <c r="AX635" s="30"/>
      <c r="AY635" s="30"/>
      <c r="AZ635" s="30"/>
      <c r="BA635" s="30"/>
      <c r="BB635" s="30"/>
      <c r="BC635" s="30"/>
      <c r="BD635" s="30"/>
      <c r="BE635" s="30"/>
      <c r="BF635" s="30"/>
      <c r="BG635" s="30"/>
      <c r="BH635" s="30"/>
      <c r="BI635" s="30"/>
      <c r="BJ635" s="30"/>
      <c r="BK635" s="30"/>
      <c r="BL635" s="30"/>
      <c r="BM635" s="30"/>
      <c r="BN635" s="30"/>
      <c r="BO635" s="30"/>
    </row>
    <row r="636" spans="1:67" ht="27" customHeight="1" x14ac:dyDescent="0.2">
      <c r="A636" s="63"/>
      <c r="B636" s="30"/>
      <c r="C636" s="30"/>
      <c r="D636" s="30"/>
      <c r="E636" s="30"/>
      <c r="F636" s="30"/>
      <c r="G636" s="30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64"/>
      <c r="S636" s="3"/>
      <c r="T636" s="65"/>
      <c r="U636" s="3"/>
      <c r="V636" s="66"/>
      <c r="W636" s="3"/>
      <c r="X636" s="67"/>
      <c r="Y636" s="3"/>
      <c r="Z636" s="66"/>
      <c r="AA636" s="64"/>
      <c r="AB636" s="3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68"/>
      <c r="AT636" s="68"/>
      <c r="AU636" s="30"/>
      <c r="AV636" s="30"/>
      <c r="AW636" s="30"/>
      <c r="AX636" s="30"/>
      <c r="AY636" s="30"/>
      <c r="AZ636" s="30"/>
      <c r="BA636" s="30"/>
      <c r="BB636" s="30"/>
      <c r="BC636" s="30"/>
      <c r="BD636" s="30"/>
      <c r="BE636" s="30"/>
      <c r="BF636" s="30"/>
      <c r="BG636" s="30"/>
      <c r="BH636" s="30"/>
      <c r="BI636" s="30"/>
      <c r="BJ636" s="30"/>
      <c r="BK636" s="30"/>
      <c r="BL636" s="30"/>
      <c r="BM636" s="30"/>
      <c r="BN636" s="30"/>
      <c r="BO636" s="30"/>
    </row>
    <row r="637" spans="1:67" ht="27" customHeight="1" x14ac:dyDescent="0.2">
      <c r="A637" s="63"/>
      <c r="B637" s="30"/>
      <c r="C637" s="30"/>
      <c r="D637" s="30"/>
      <c r="E637" s="30"/>
      <c r="F637" s="30"/>
      <c r="G637" s="30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64"/>
      <c r="S637" s="3"/>
      <c r="T637" s="65"/>
      <c r="U637" s="3"/>
      <c r="V637" s="66"/>
      <c r="W637" s="3"/>
      <c r="X637" s="67"/>
      <c r="Y637" s="3"/>
      <c r="Z637" s="66"/>
      <c r="AA637" s="64"/>
      <c r="AB637" s="3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68"/>
      <c r="AT637" s="68"/>
      <c r="AU637" s="30"/>
      <c r="AV637" s="30"/>
      <c r="AW637" s="30"/>
      <c r="AX637" s="30"/>
      <c r="AY637" s="30"/>
      <c r="AZ637" s="30"/>
      <c r="BA637" s="30"/>
      <c r="BB637" s="30"/>
      <c r="BC637" s="30"/>
      <c r="BD637" s="30"/>
      <c r="BE637" s="30"/>
      <c r="BF637" s="30"/>
      <c r="BG637" s="30"/>
      <c r="BH637" s="30"/>
      <c r="BI637" s="30"/>
      <c r="BJ637" s="30"/>
      <c r="BK637" s="30"/>
      <c r="BL637" s="30"/>
      <c r="BM637" s="30"/>
      <c r="BN637" s="30"/>
      <c r="BO637" s="30"/>
    </row>
    <row r="638" spans="1:67" ht="27" customHeight="1" x14ac:dyDescent="0.2">
      <c r="A638" s="63"/>
      <c r="B638" s="30"/>
      <c r="C638" s="30"/>
      <c r="D638" s="30"/>
      <c r="E638" s="30"/>
      <c r="F638" s="30"/>
      <c r="G638" s="30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64"/>
      <c r="S638" s="3"/>
      <c r="T638" s="65"/>
      <c r="U638" s="3"/>
      <c r="V638" s="66"/>
      <c r="W638" s="3"/>
      <c r="X638" s="67"/>
      <c r="Y638" s="3"/>
      <c r="Z638" s="66"/>
      <c r="AA638" s="64"/>
      <c r="AB638" s="3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68"/>
      <c r="AT638" s="68"/>
      <c r="AU638" s="30"/>
      <c r="AV638" s="30"/>
      <c r="AW638" s="30"/>
      <c r="AX638" s="30"/>
      <c r="AY638" s="30"/>
      <c r="AZ638" s="30"/>
      <c r="BA638" s="30"/>
      <c r="BB638" s="30"/>
      <c r="BC638" s="30"/>
      <c r="BD638" s="30"/>
      <c r="BE638" s="30"/>
      <c r="BF638" s="30"/>
      <c r="BG638" s="30"/>
      <c r="BH638" s="30"/>
      <c r="BI638" s="30"/>
      <c r="BJ638" s="30"/>
      <c r="BK638" s="30"/>
      <c r="BL638" s="30"/>
      <c r="BM638" s="30"/>
      <c r="BN638" s="30"/>
      <c r="BO638" s="30"/>
    </row>
    <row r="639" spans="1:67" ht="27" customHeight="1" x14ac:dyDescent="0.2">
      <c r="A639" s="63"/>
      <c r="B639" s="30"/>
      <c r="C639" s="30"/>
      <c r="D639" s="30"/>
      <c r="E639" s="30"/>
      <c r="F639" s="30"/>
      <c r="G639" s="30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64"/>
      <c r="S639" s="3"/>
      <c r="T639" s="65"/>
      <c r="U639" s="3"/>
      <c r="V639" s="66"/>
      <c r="W639" s="3"/>
      <c r="X639" s="67"/>
      <c r="Y639" s="3"/>
      <c r="Z639" s="66"/>
      <c r="AA639" s="64"/>
      <c r="AB639" s="3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68"/>
      <c r="AT639" s="68"/>
      <c r="AU639" s="30"/>
      <c r="AV639" s="30"/>
      <c r="AW639" s="30"/>
      <c r="AX639" s="30"/>
      <c r="AY639" s="30"/>
      <c r="AZ639" s="30"/>
      <c r="BA639" s="30"/>
      <c r="BB639" s="30"/>
      <c r="BC639" s="30"/>
      <c r="BD639" s="30"/>
      <c r="BE639" s="30"/>
      <c r="BF639" s="30"/>
      <c r="BG639" s="30"/>
      <c r="BH639" s="30"/>
      <c r="BI639" s="30"/>
      <c r="BJ639" s="30"/>
      <c r="BK639" s="30"/>
      <c r="BL639" s="30"/>
      <c r="BM639" s="30"/>
      <c r="BN639" s="30"/>
      <c r="BO639" s="30"/>
    </row>
    <row r="640" spans="1:67" ht="27" customHeight="1" x14ac:dyDescent="0.2">
      <c r="A640" s="63"/>
      <c r="B640" s="30"/>
      <c r="C640" s="30"/>
      <c r="D640" s="30"/>
      <c r="E640" s="30"/>
      <c r="F640" s="30"/>
      <c r="G640" s="30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64"/>
      <c r="S640" s="3"/>
      <c r="T640" s="65"/>
      <c r="U640" s="3"/>
      <c r="V640" s="66"/>
      <c r="W640" s="3"/>
      <c r="X640" s="67"/>
      <c r="Y640" s="3"/>
      <c r="Z640" s="66"/>
      <c r="AA640" s="64"/>
      <c r="AB640" s="3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68"/>
      <c r="AT640" s="68"/>
      <c r="AU640" s="30"/>
      <c r="AV640" s="30"/>
      <c r="AW640" s="30"/>
      <c r="AX640" s="30"/>
      <c r="AY640" s="30"/>
      <c r="AZ640" s="30"/>
      <c r="BA640" s="30"/>
      <c r="BB640" s="30"/>
      <c r="BC640" s="30"/>
      <c r="BD640" s="30"/>
      <c r="BE640" s="30"/>
      <c r="BF640" s="30"/>
      <c r="BG640" s="30"/>
      <c r="BH640" s="30"/>
      <c r="BI640" s="30"/>
      <c r="BJ640" s="30"/>
      <c r="BK640" s="30"/>
      <c r="BL640" s="30"/>
      <c r="BM640" s="30"/>
      <c r="BN640" s="30"/>
      <c r="BO640" s="30"/>
    </row>
    <row r="641" spans="1:67" ht="27" customHeight="1" x14ac:dyDescent="0.2">
      <c r="A641" s="63"/>
      <c r="B641" s="30"/>
      <c r="C641" s="30"/>
      <c r="D641" s="30"/>
      <c r="E641" s="30"/>
      <c r="F641" s="30"/>
      <c r="G641" s="30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64"/>
      <c r="S641" s="3"/>
      <c r="T641" s="65"/>
      <c r="U641" s="3"/>
      <c r="V641" s="66"/>
      <c r="W641" s="3"/>
      <c r="X641" s="67"/>
      <c r="Y641" s="3"/>
      <c r="Z641" s="66"/>
      <c r="AA641" s="64"/>
      <c r="AB641" s="3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68"/>
      <c r="AT641" s="68"/>
      <c r="AU641" s="30"/>
      <c r="AV641" s="30"/>
      <c r="AW641" s="30"/>
      <c r="AX641" s="30"/>
      <c r="AY641" s="30"/>
      <c r="AZ641" s="30"/>
      <c r="BA641" s="30"/>
      <c r="BB641" s="30"/>
      <c r="BC641" s="30"/>
      <c r="BD641" s="30"/>
      <c r="BE641" s="30"/>
      <c r="BF641" s="30"/>
      <c r="BG641" s="30"/>
      <c r="BH641" s="30"/>
      <c r="BI641" s="30"/>
      <c r="BJ641" s="30"/>
      <c r="BK641" s="30"/>
      <c r="BL641" s="30"/>
      <c r="BM641" s="30"/>
      <c r="BN641" s="30"/>
      <c r="BO641" s="30"/>
    </row>
    <row r="642" spans="1:67" ht="27" customHeight="1" x14ac:dyDescent="0.2">
      <c r="A642" s="63"/>
      <c r="B642" s="30"/>
      <c r="C642" s="30"/>
      <c r="D642" s="30"/>
      <c r="E642" s="30"/>
      <c r="F642" s="30"/>
      <c r="G642" s="30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64"/>
      <c r="S642" s="3"/>
      <c r="T642" s="65"/>
      <c r="U642" s="3"/>
      <c r="V642" s="66"/>
      <c r="W642" s="3"/>
      <c r="X642" s="67"/>
      <c r="Y642" s="3"/>
      <c r="Z642" s="66"/>
      <c r="AA642" s="64"/>
      <c r="AB642" s="3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68"/>
      <c r="AT642" s="68"/>
      <c r="AU642" s="30"/>
      <c r="AV642" s="30"/>
      <c r="AW642" s="30"/>
      <c r="AX642" s="30"/>
      <c r="AY642" s="30"/>
      <c r="AZ642" s="30"/>
      <c r="BA642" s="30"/>
      <c r="BB642" s="30"/>
      <c r="BC642" s="30"/>
      <c r="BD642" s="30"/>
      <c r="BE642" s="30"/>
      <c r="BF642" s="30"/>
      <c r="BG642" s="30"/>
      <c r="BH642" s="30"/>
      <c r="BI642" s="30"/>
      <c r="BJ642" s="30"/>
      <c r="BK642" s="30"/>
      <c r="BL642" s="30"/>
      <c r="BM642" s="30"/>
      <c r="BN642" s="30"/>
      <c r="BO642" s="30"/>
    </row>
    <row r="643" spans="1:67" ht="27" customHeight="1" x14ac:dyDescent="0.2">
      <c r="A643" s="63"/>
      <c r="B643" s="30"/>
      <c r="C643" s="30"/>
      <c r="D643" s="30"/>
      <c r="E643" s="30"/>
      <c r="F643" s="30"/>
      <c r="G643" s="30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64"/>
      <c r="S643" s="3"/>
      <c r="T643" s="65"/>
      <c r="U643" s="3"/>
      <c r="V643" s="66"/>
      <c r="W643" s="3"/>
      <c r="X643" s="67"/>
      <c r="Y643" s="3"/>
      <c r="Z643" s="66"/>
      <c r="AA643" s="64"/>
      <c r="AB643" s="3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68"/>
      <c r="AT643" s="68"/>
      <c r="AU643" s="30"/>
      <c r="AV643" s="30"/>
      <c r="AW643" s="30"/>
      <c r="AX643" s="30"/>
      <c r="AY643" s="30"/>
      <c r="AZ643" s="30"/>
      <c r="BA643" s="30"/>
      <c r="BB643" s="30"/>
      <c r="BC643" s="30"/>
      <c r="BD643" s="30"/>
      <c r="BE643" s="30"/>
      <c r="BF643" s="30"/>
      <c r="BG643" s="30"/>
      <c r="BH643" s="30"/>
      <c r="BI643" s="30"/>
      <c r="BJ643" s="30"/>
      <c r="BK643" s="30"/>
      <c r="BL643" s="30"/>
      <c r="BM643" s="30"/>
      <c r="BN643" s="30"/>
      <c r="BO643" s="30"/>
    </row>
    <row r="644" spans="1:67" ht="27" customHeight="1" x14ac:dyDescent="0.2">
      <c r="A644" s="63"/>
      <c r="B644" s="30"/>
      <c r="C644" s="30"/>
      <c r="D644" s="30"/>
      <c r="E644" s="30"/>
      <c r="F644" s="30"/>
      <c r="G644" s="30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64"/>
      <c r="S644" s="3"/>
      <c r="T644" s="65"/>
      <c r="U644" s="3"/>
      <c r="V644" s="66"/>
      <c r="W644" s="3"/>
      <c r="X644" s="67"/>
      <c r="Y644" s="3"/>
      <c r="Z644" s="66"/>
      <c r="AA644" s="64"/>
      <c r="AB644" s="3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68"/>
      <c r="AT644" s="68"/>
      <c r="AU644" s="30"/>
      <c r="AV644" s="30"/>
      <c r="AW644" s="30"/>
      <c r="AX644" s="30"/>
      <c r="AY644" s="30"/>
      <c r="AZ644" s="30"/>
      <c r="BA644" s="30"/>
      <c r="BB644" s="30"/>
      <c r="BC644" s="30"/>
      <c r="BD644" s="30"/>
      <c r="BE644" s="30"/>
      <c r="BF644" s="30"/>
      <c r="BG644" s="30"/>
      <c r="BH644" s="30"/>
      <c r="BI644" s="30"/>
      <c r="BJ644" s="30"/>
      <c r="BK644" s="30"/>
      <c r="BL644" s="30"/>
      <c r="BM644" s="30"/>
      <c r="BN644" s="30"/>
      <c r="BO644" s="30"/>
    </row>
    <row r="645" spans="1:67" ht="27" customHeight="1" x14ac:dyDescent="0.2">
      <c r="A645" s="63"/>
      <c r="B645" s="30"/>
      <c r="C645" s="30"/>
      <c r="D645" s="30"/>
      <c r="E645" s="30"/>
      <c r="F645" s="30"/>
      <c r="G645" s="30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64"/>
      <c r="S645" s="3"/>
      <c r="T645" s="65"/>
      <c r="U645" s="3"/>
      <c r="V645" s="66"/>
      <c r="W645" s="3"/>
      <c r="X645" s="67"/>
      <c r="Y645" s="3"/>
      <c r="Z645" s="66"/>
      <c r="AA645" s="64"/>
      <c r="AB645" s="3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68"/>
      <c r="AT645" s="68"/>
      <c r="AU645" s="30"/>
      <c r="AV645" s="30"/>
      <c r="AW645" s="30"/>
      <c r="AX645" s="30"/>
      <c r="AY645" s="30"/>
      <c r="AZ645" s="30"/>
      <c r="BA645" s="30"/>
      <c r="BB645" s="30"/>
      <c r="BC645" s="30"/>
      <c r="BD645" s="30"/>
      <c r="BE645" s="30"/>
      <c r="BF645" s="30"/>
      <c r="BG645" s="30"/>
      <c r="BH645" s="30"/>
      <c r="BI645" s="30"/>
      <c r="BJ645" s="30"/>
      <c r="BK645" s="30"/>
      <c r="BL645" s="30"/>
      <c r="BM645" s="30"/>
      <c r="BN645" s="30"/>
      <c r="BO645" s="30"/>
    </row>
    <row r="646" spans="1:67" ht="27" customHeight="1" x14ac:dyDescent="0.2">
      <c r="A646" s="63"/>
      <c r="B646" s="30"/>
      <c r="C646" s="30"/>
      <c r="D646" s="30"/>
      <c r="E646" s="30"/>
      <c r="F646" s="30"/>
      <c r="G646" s="30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64"/>
      <c r="S646" s="3"/>
      <c r="T646" s="65"/>
      <c r="U646" s="3"/>
      <c r="V646" s="66"/>
      <c r="W646" s="3"/>
      <c r="X646" s="67"/>
      <c r="Y646" s="3"/>
      <c r="Z646" s="66"/>
      <c r="AA646" s="64"/>
      <c r="AB646" s="3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68"/>
      <c r="AT646" s="68"/>
      <c r="AU646" s="30"/>
      <c r="AV646" s="30"/>
      <c r="AW646" s="30"/>
      <c r="AX646" s="30"/>
      <c r="AY646" s="30"/>
      <c r="AZ646" s="30"/>
      <c r="BA646" s="30"/>
      <c r="BB646" s="30"/>
      <c r="BC646" s="30"/>
      <c r="BD646" s="30"/>
      <c r="BE646" s="30"/>
      <c r="BF646" s="30"/>
      <c r="BG646" s="30"/>
      <c r="BH646" s="30"/>
      <c r="BI646" s="30"/>
      <c r="BJ646" s="30"/>
      <c r="BK646" s="30"/>
      <c r="BL646" s="30"/>
      <c r="BM646" s="30"/>
      <c r="BN646" s="30"/>
      <c r="BO646" s="30"/>
    </row>
    <row r="647" spans="1:67" ht="27" customHeight="1" x14ac:dyDescent="0.2">
      <c r="A647" s="63"/>
      <c r="B647" s="30"/>
      <c r="C647" s="30"/>
      <c r="D647" s="30"/>
      <c r="E647" s="30"/>
      <c r="F647" s="30"/>
      <c r="G647" s="30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64"/>
      <c r="S647" s="3"/>
      <c r="T647" s="65"/>
      <c r="U647" s="3"/>
      <c r="V647" s="66"/>
      <c r="W647" s="3"/>
      <c r="X647" s="67"/>
      <c r="Y647" s="3"/>
      <c r="Z647" s="66"/>
      <c r="AA647" s="64"/>
      <c r="AB647" s="3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68"/>
      <c r="AT647" s="68"/>
      <c r="AU647" s="30"/>
      <c r="AV647" s="30"/>
      <c r="AW647" s="30"/>
      <c r="AX647" s="30"/>
      <c r="AY647" s="30"/>
      <c r="AZ647" s="30"/>
      <c r="BA647" s="30"/>
      <c r="BB647" s="30"/>
      <c r="BC647" s="30"/>
      <c r="BD647" s="30"/>
      <c r="BE647" s="30"/>
      <c r="BF647" s="30"/>
      <c r="BG647" s="30"/>
      <c r="BH647" s="30"/>
      <c r="BI647" s="30"/>
      <c r="BJ647" s="30"/>
      <c r="BK647" s="30"/>
      <c r="BL647" s="30"/>
      <c r="BM647" s="30"/>
      <c r="BN647" s="30"/>
      <c r="BO647" s="30"/>
    </row>
    <row r="648" spans="1:67" ht="27" customHeight="1" x14ac:dyDescent="0.2">
      <c r="A648" s="63"/>
      <c r="B648" s="30"/>
      <c r="C648" s="30"/>
      <c r="D648" s="30"/>
      <c r="E648" s="30"/>
      <c r="F648" s="30"/>
      <c r="G648" s="30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64"/>
      <c r="S648" s="3"/>
      <c r="T648" s="65"/>
      <c r="U648" s="3"/>
      <c r="V648" s="66"/>
      <c r="W648" s="3"/>
      <c r="X648" s="67"/>
      <c r="Y648" s="3"/>
      <c r="Z648" s="66"/>
      <c r="AA648" s="64"/>
      <c r="AB648" s="3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68"/>
      <c r="AT648" s="68"/>
      <c r="AU648" s="30"/>
      <c r="AV648" s="30"/>
      <c r="AW648" s="30"/>
      <c r="AX648" s="30"/>
      <c r="AY648" s="30"/>
      <c r="AZ648" s="30"/>
      <c r="BA648" s="30"/>
      <c r="BB648" s="30"/>
      <c r="BC648" s="30"/>
      <c r="BD648" s="30"/>
      <c r="BE648" s="30"/>
      <c r="BF648" s="30"/>
      <c r="BG648" s="30"/>
      <c r="BH648" s="30"/>
      <c r="BI648" s="30"/>
      <c r="BJ648" s="30"/>
      <c r="BK648" s="30"/>
      <c r="BL648" s="30"/>
      <c r="BM648" s="30"/>
      <c r="BN648" s="30"/>
      <c r="BO648" s="30"/>
    </row>
    <row r="649" spans="1:67" ht="27" customHeight="1" x14ac:dyDescent="0.2">
      <c r="A649" s="63"/>
      <c r="B649" s="30"/>
      <c r="C649" s="30"/>
      <c r="D649" s="30"/>
      <c r="E649" s="30"/>
      <c r="F649" s="30"/>
      <c r="G649" s="30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64"/>
      <c r="S649" s="3"/>
      <c r="T649" s="65"/>
      <c r="U649" s="3"/>
      <c r="V649" s="66"/>
      <c r="W649" s="3"/>
      <c r="X649" s="67"/>
      <c r="Y649" s="3"/>
      <c r="Z649" s="66"/>
      <c r="AA649" s="64"/>
      <c r="AB649" s="3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68"/>
      <c r="AT649" s="68"/>
      <c r="AU649" s="30"/>
      <c r="AV649" s="30"/>
      <c r="AW649" s="30"/>
      <c r="AX649" s="30"/>
      <c r="AY649" s="30"/>
      <c r="AZ649" s="30"/>
      <c r="BA649" s="30"/>
      <c r="BB649" s="30"/>
      <c r="BC649" s="30"/>
      <c r="BD649" s="30"/>
      <c r="BE649" s="30"/>
      <c r="BF649" s="30"/>
      <c r="BG649" s="30"/>
      <c r="BH649" s="30"/>
      <c r="BI649" s="30"/>
      <c r="BJ649" s="30"/>
      <c r="BK649" s="30"/>
      <c r="BL649" s="30"/>
      <c r="BM649" s="30"/>
      <c r="BN649" s="30"/>
      <c r="BO649" s="30"/>
    </row>
    <row r="650" spans="1:67" ht="27" customHeight="1" x14ac:dyDescent="0.2">
      <c r="A650" s="63"/>
      <c r="B650" s="30"/>
      <c r="C650" s="30"/>
      <c r="D650" s="30"/>
      <c r="E650" s="30"/>
      <c r="F650" s="30"/>
      <c r="G650" s="30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64"/>
      <c r="S650" s="3"/>
      <c r="T650" s="65"/>
      <c r="U650" s="3"/>
      <c r="V650" s="66"/>
      <c r="W650" s="3"/>
      <c r="X650" s="67"/>
      <c r="Y650" s="3"/>
      <c r="Z650" s="66"/>
      <c r="AA650" s="64"/>
      <c r="AB650" s="3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68"/>
      <c r="AT650" s="68"/>
      <c r="AU650" s="30"/>
      <c r="AV650" s="30"/>
      <c r="AW650" s="30"/>
      <c r="AX650" s="30"/>
      <c r="AY650" s="30"/>
      <c r="AZ650" s="30"/>
      <c r="BA650" s="30"/>
      <c r="BB650" s="30"/>
      <c r="BC650" s="30"/>
      <c r="BD650" s="30"/>
      <c r="BE650" s="30"/>
      <c r="BF650" s="30"/>
      <c r="BG650" s="30"/>
      <c r="BH650" s="30"/>
      <c r="BI650" s="30"/>
      <c r="BJ650" s="30"/>
      <c r="BK650" s="30"/>
      <c r="BL650" s="30"/>
      <c r="BM650" s="30"/>
      <c r="BN650" s="30"/>
      <c r="BO650" s="30"/>
    </row>
    <row r="651" spans="1:67" ht="27" customHeight="1" x14ac:dyDescent="0.2">
      <c r="A651" s="63"/>
      <c r="B651" s="30"/>
      <c r="C651" s="30"/>
      <c r="D651" s="30"/>
      <c r="E651" s="30"/>
      <c r="F651" s="30"/>
      <c r="G651" s="30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64"/>
      <c r="S651" s="3"/>
      <c r="T651" s="65"/>
      <c r="U651" s="3"/>
      <c r="V651" s="66"/>
      <c r="W651" s="3"/>
      <c r="X651" s="67"/>
      <c r="Y651" s="3"/>
      <c r="Z651" s="66"/>
      <c r="AA651" s="64"/>
      <c r="AB651" s="3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68"/>
      <c r="AT651" s="68"/>
      <c r="AU651" s="30"/>
      <c r="AV651" s="30"/>
      <c r="AW651" s="30"/>
      <c r="AX651" s="30"/>
      <c r="AY651" s="30"/>
      <c r="AZ651" s="30"/>
      <c r="BA651" s="30"/>
      <c r="BB651" s="30"/>
      <c r="BC651" s="30"/>
      <c r="BD651" s="30"/>
      <c r="BE651" s="30"/>
      <c r="BF651" s="30"/>
      <c r="BG651" s="30"/>
      <c r="BH651" s="30"/>
      <c r="BI651" s="30"/>
      <c r="BJ651" s="30"/>
      <c r="BK651" s="30"/>
      <c r="BL651" s="30"/>
      <c r="BM651" s="30"/>
      <c r="BN651" s="30"/>
      <c r="BO651" s="30"/>
    </row>
    <row r="652" spans="1:67" ht="27" customHeight="1" x14ac:dyDescent="0.2">
      <c r="A652" s="63"/>
      <c r="B652" s="30"/>
      <c r="C652" s="30"/>
      <c r="D652" s="30"/>
      <c r="E652" s="30"/>
      <c r="F652" s="30"/>
      <c r="G652" s="30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64"/>
      <c r="S652" s="3"/>
      <c r="T652" s="65"/>
      <c r="U652" s="3"/>
      <c r="V652" s="66"/>
      <c r="W652" s="3"/>
      <c r="X652" s="67"/>
      <c r="Y652" s="3"/>
      <c r="Z652" s="66"/>
      <c r="AA652" s="64"/>
      <c r="AB652" s="3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68"/>
      <c r="AT652" s="68"/>
      <c r="AU652" s="30"/>
      <c r="AV652" s="30"/>
      <c r="AW652" s="30"/>
      <c r="AX652" s="30"/>
      <c r="AY652" s="30"/>
      <c r="AZ652" s="30"/>
      <c r="BA652" s="30"/>
      <c r="BB652" s="30"/>
      <c r="BC652" s="30"/>
      <c r="BD652" s="30"/>
      <c r="BE652" s="30"/>
      <c r="BF652" s="30"/>
      <c r="BG652" s="30"/>
      <c r="BH652" s="30"/>
      <c r="BI652" s="30"/>
      <c r="BJ652" s="30"/>
      <c r="BK652" s="30"/>
      <c r="BL652" s="30"/>
      <c r="BM652" s="30"/>
      <c r="BN652" s="30"/>
      <c r="BO652" s="30"/>
    </row>
    <row r="653" spans="1:67" ht="27" customHeight="1" x14ac:dyDescent="0.2">
      <c r="A653" s="63"/>
      <c r="B653" s="30"/>
      <c r="C653" s="30"/>
      <c r="D653" s="30"/>
      <c r="E653" s="30"/>
      <c r="F653" s="30"/>
      <c r="G653" s="30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64"/>
      <c r="S653" s="3"/>
      <c r="T653" s="65"/>
      <c r="U653" s="3"/>
      <c r="V653" s="66"/>
      <c r="W653" s="3"/>
      <c r="X653" s="67"/>
      <c r="Y653" s="3"/>
      <c r="Z653" s="66"/>
      <c r="AA653" s="64"/>
      <c r="AB653" s="3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68"/>
      <c r="AT653" s="68"/>
      <c r="AU653" s="30"/>
      <c r="AV653" s="30"/>
      <c r="AW653" s="30"/>
      <c r="AX653" s="30"/>
      <c r="AY653" s="30"/>
      <c r="AZ653" s="30"/>
      <c r="BA653" s="30"/>
      <c r="BB653" s="30"/>
      <c r="BC653" s="30"/>
      <c r="BD653" s="30"/>
      <c r="BE653" s="30"/>
      <c r="BF653" s="30"/>
      <c r="BG653" s="30"/>
      <c r="BH653" s="30"/>
      <c r="BI653" s="30"/>
      <c r="BJ653" s="30"/>
      <c r="BK653" s="30"/>
      <c r="BL653" s="30"/>
      <c r="BM653" s="30"/>
      <c r="BN653" s="30"/>
      <c r="BO653" s="30"/>
    </row>
    <row r="654" spans="1:67" ht="27" customHeight="1" x14ac:dyDescent="0.2">
      <c r="A654" s="63"/>
      <c r="B654" s="30"/>
      <c r="C654" s="30"/>
      <c r="D654" s="30"/>
      <c r="E654" s="30"/>
      <c r="F654" s="30"/>
      <c r="G654" s="30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64"/>
      <c r="S654" s="3"/>
      <c r="T654" s="65"/>
      <c r="U654" s="3"/>
      <c r="V654" s="66"/>
      <c r="W654" s="3"/>
      <c r="X654" s="67"/>
      <c r="Y654" s="3"/>
      <c r="Z654" s="66"/>
      <c r="AA654" s="64"/>
      <c r="AB654" s="3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68"/>
      <c r="AT654" s="68"/>
      <c r="AU654" s="30"/>
      <c r="AV654" s="30"/>
      <c r="AW654" s="30"/>
      <c r="AX654" s="30"/>
      <c r="AY654" s="30"/>
      <c r="AZ654" s="30"/>
      <c r="BA654" s="30"/>
      <c r="BB654" s="30"/>
      <c r="BC654" s="30"/>
      <c r="BD654" s="30"/>
      <c r="BE654" s="30"/>
      <c r="BF654" s="30"/>
      <c r="BG654" s="30"/>
      <c r="BH654" s="30"/>
      <c r="BI654" s="30"/>
      <c r="BJ654" s="30"/>
      <c r="BK654" s="30"/>
      <c r="BL654" s="30"/>
      <c r="BM654" s="30"/>
      <c r="BN654" s="30"/>
      <c r="BO654" s="30"/>
    </row>
    <row r="655" spans="1:67" ht="27" customHeight="1" x14ac:dyDescent="0.2">
      <c r="A655" s="63"/>
      <c r="B655" s="30"/>
      <c r="C655" s="30"/>
      <c r="D655" s="30"/>
      <c r="E655" s="30"/>
      <c r="F655" s="30"/>
      <c r="G655" s="30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64"/>
      <c r="S655" s="3"/>
      <c r="T655" s="65"/>
      <c r="U655" s="3"/>
      <c r="V655" s="66"/>
      <c r="W655" s="3"/>
      <c r="X655" s="67"/>
      <c r="Y655" s="3"/>
      <c r="Z655" s="66"/>
      <c r="AA655" s="64"/>
      <c r="AB655" s="3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68"/>
      <c r="AT655" s="68"/>
      <c r="AU655" s="30"/>
      <c r="AV655" s="30"/>
      <c r="AW655" s="30"/>
      <c r="AX655" s="30"/>
      <c r="AY655" s="30"/>
      <c r="AZ655" s="30"/>
      <c r="BA655" s="30"/>
      <c r="BB655" s="30"/>
      <c r="BC655" s="30"/>
      <c r="BD655" s="30"/>
      <c r="BE655" s="30"/>
      <c r="BF655" s="30"/>
      <c r="BG655" s="30"/>
      <c r="BH655" s="30"/>
      <c r="BI655" s="30"/>
      <c r="BJ655" s="30"/>
      <c r="BK655" s="30"/>
      <c r="BL655" s="30"/>
      <c r="BM655" s="30"/>
      <c r="BN655" s="30"/>
      <c r="BO655" s="30"/>
    </row>
    <row r="656" spans="1:67" ht="27" customHeight="1" x14ac:dyDescent="0.2">
      <c r="A656" s="63"/>
      <c r="B656" s="30"/>
      <c r="C656" s="30"/>
      <c r="D656" s="30"/>
      <c r="E656" s="30"/>
      <c r="F656" s="30"/>
      <c r="G656" s="30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64"/>
      <c r="S656" s="3"/>
      <c r="T656" s="65"/>
      <c r="U656" s="3"/>
      <c r="V656" s="66"/>
      <c r="W656" s="3"/>
      <c r="X656" s="67"/>
      <c r="Y656" s="3"/>
      <c r="Z656" s="66"/>
      <c r="AA656" s="64"/>
      <c r="AB656" s="3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68"/>
      <c r="AT656" s="68"/>
      <c r="AU656" s="30"/>
      <c r="AV656" s="30"/>
      <c r="AW656" s="30"/>
      <c r="AX656" s="30"/>
      <c r="AY656" s="30"/>
      <c r="AZ656" s="30"/>
      <c r="BA656" s="30"/>
      <c r="BB656" s="30"/>
      <c r="BC656" s="30"/>
      <c r="BD656" s="30"/>
      <c r="BE656" s="30"/>
      <c r="BF656" s="30"/>
      <c r="BG656" s="30"/>
      <c r="BH656" s="30"/>
      <c r="BI656" s="30"/>
      <c r="BJ656" s="30"/>
      <c r="BK656" s="30"/>
      <c r="BL656" s="30"/>
      <c r="BM656" s="30"/>
      <c r="BN656" s="30"/>
      <c r="BO656" s="30"/>
    </row>
    <row r="657" spans="1:67" ht="27" customHeight="1" x14ac:dyDescent="0.2">
      <c r="A657" s="63"/>
      <c r="B657" s="30"/>
      <c r="C657" s="30"/>
      <c r="D657" s="30"/>
      <c r="E657" s="30"/>
      <c r="F657" s="30"/>
      <c r="G657" s="30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64"/>
      <c r="S657" s="3"/>
      <c r="T657" s="65"/>
      <c r="U657" s="3"/>
      <c r="V657" s="66"/>
      <c r="W657" s="3"/>
      <c r="X657" s="67"/>
      <c r="Y657" s="3"/>
      <c r="Z657" s="66"/>
      <c r="AA657" s="64"/>
      <c r="AB657" s="3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68"/>
      <c r="AT657" s="68"/>
      <c r="AU657" s="30"/>
      <c r="AV657" s="30"/>
      <c r="AW657" s="30"/>
      <c r="AX657" s="30"/>
      <c r="AY657" s="30"/>
      <c r="AZ657" s="30"/>
      <c r="BA657" s="30"/>
      <c r="BB657" s="30"/>
      <c r="BC657" s="30"/>
      <c r="BD657" s="30"/>
      <c r="BE657" s="30"/>
      <c r="BF657" s="30"/>
      <c r="BG657" s="30"/>
      <c r="BH657" s="30"/>
      <c r="BI657" s="30"/>
      <c r="BJ657" s="30"/>
      <c r="BK657" s="30"/>
      <c r="BL657" s="30"/>
      <c r="BM657" s="30"/>
      <c r="BN657" s="30"/>
      <c r="BO657" s="30"/>
    </row>
    <row r="658" spans="1:67" ht="27" customHeight="1" x14ac:dyDescent="0.2">
      <c r="A658" s="63"/>
      <c r="B658" s="30"/>
      <c r="C658" s="30"/>
      <c r="D658" s="30"/>
      <c r="E658" s="30"/>
      <c r="F658" s="30"/>
      <c r="G658" s="30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64"/>
      <c r="S658" s="3"/>
      <c r="T658" s="65"/>
      <c r="U658" s="3"/>
      <c r="V658" s="66"/>
      <c r="W658" s="3"/>
      <c r="X658" s="67"/>
      <c r="Y658" s="3"/>
      <c r="Z658" s="66"/>
      <c r="AA658" s="64"/>
      <c r="AB658" s="3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68"/>
      <c r="AT658" s="68"/>
      <c r="AU658" s="30"/>
      <c r="AV658" s="30"/>
      <c r="AW658" s="30"/>
      <c r="AX658" s="30"/>
      <c r="AY658" s="30"/>
      <c r="AZ658" s="30"/>
      <c r="BA658" s="30"/>
      <c r="BB658" s="30"/>
      <c r="BC658" s="30"/>
      <c r="BD658" s="30"/>
      <c r="BE658" s="30"/>
      <c r="BF658" s="30"/>
      <c r="BG658" s="30"/>
      <c r="BH658" s="30"/>
      <c r="BI658" s="30"/>
      <c r="BJ658" s="30"/>
      <c r="BK658" s="30"/>
      <c r="BL658" s="30"/>
      <c r="BM658" s="30"/>
      <c r="BN658" s="30"/>
      <c r="BO658" s="30"/>
    </row>
    <row r="659" spans="1:67" ht="27" customHeight="1" x14ac:dyDescent="0.2">
      <c r="A659" s="63"/>
      <c r="B659" s="30"/>
      <c r="C659" s="30"/>
      <c r="D659" s="30"/>
      <c r="E659" s="30"/>
      <c r="F659" s="30"/>
      <c r="G659" s="30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64"/>
      <c r="S659" s="3"/>
      <c r="T659" s="65"/>
      <c r="U659" s="3"/>
      <c r="V659" s="66"/>
      <c r="W659" s="3"/>
      <c r="X659" s="67"/>
      <c r="Y659" s="3"/>
      <c r="Z659" s="66"/>
      <c r="AA659" s="64"/>
      <c r="AB659" s="3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68"/>
      <c r="AT659" s="68"/>
      <c r="AU659" s="30"/>
      <c r="AV659" s="30"/>
      <c r="AW659" s="30"/>
      <c r="AX659" s="30"/>
      <c r="AY659" s="30"/>
      <c r="AZ659" s="30"/>
      <c r="BA659" s="30"/>
      <c r="BB659" s="30"/>
      <c r="BC659" s="30"/>
      <c r="BD659" s="30"/>
      <c r="BE659" s="30"/>
      <c r="BF659" s="30"/>
      <c r="BG659" s="30"/>
      <c r="BH659" s="30"/>
      <c r="BI659" s="30"/>
      <c r="BJ659" s="30"/>
      <c r="BK659" s="30"/>
      <c r="BL659" s="30"/>
      <c r="BM659" s="30"/>
      <c r="BN659" s="30"/>
      <c r="BO659" s="30"/>
    </row>
    <row r="660" spans="1:67" ht="27" customHeight="1" x14ac:dyDescent="0.2">
      <c r="A660" s="63"/>
      <c r="B660" s="30"/>
      <c r="C660" s="30"/>
      <c r="D660" s="30"/>
      <c r="E660" s="30"/>
      <c r="F660" s="30"/>
      <c r="G660" s="30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64"/>
      <c r="S660" s="3"/>
      <c r="T660" s="65"/>
      <c r="U660" s="3"/>
      <c r="V660" s="66"/>
      <c r="W660" s="3"/>
      <c r="X660" s="67"/>
      <c r="Y660" s="3"/>
      <c r="Z660" s="66"/>
      <c r="AA660" s="64"/>
      <c r="AB660" s="3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68"/>
      <c r="AT660" s="68"/>
      <c r="AU660" s="30"/>
      <c r="AV660" s="30"/>
      <c r="AW660" s="30"/>
      <c r="AX660" s="30"/>
      <c r="AY660" s="30"/>
      <c r="AZ660" s="30"/>
      <c r="BA660" s="30"/>
      <c r="BB660" s="30"/>
      <c r="BC660" s="30"/>
      <c r="BD660" s="30"/>
      <c r="BE660" s="30"/>
      <c r="BF660" s="30"/>
      <c r="BG660" s="30"/>
      <c r="BH660" s="30"/>
      <c r="BI660" s="30"/>
      <c r="BJ660" s="30"/>
      <c r="BK660" s="30"/>
      <c r="BL660" s="30"/>
      <c r="BM660" s="30"/>
      <c r="BN660" s="30"/>
      <c r="BO660" s="30"/>
    </row>
    <row r="661" spans="1:67" ht="27" customHeight="1" x14ac:dyDescent="0.2">
      <c r="A661" s="63"/>
      <c r="B661" s="30"/>
      <c r="C661" s="30"/>
      <c r="D661" s="30"/>
      <c r="E661" s="30"/>
      <c r="F661" s="30"/>
      <c r="G661" s="30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64"/>
      <c r="S661" s="3"/>
      <c r="T661" s="65"/>
      <c r="U661" s="3"/>
      <c r="V661" s="66"/>
      <c r="W661" s="3"/>
      <c r="X661" s="67"/>
      <c r="Y661" s="3"/>
      <c r="Z661" s="66"/>
      <c r="AA661" s="64"/>
      <c r="AB661" s="3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68"/>
      <c r="AT661" s="68"/>
      <c r="AU661" s="30"/>
      <c r="AV661" s="30"/>
      <c r="AW661" s="30"/>
      <c r="AX661" s="30"/>
      <c r="AY661" s="30"/>
      <c r="AZ661" s="30"/>
      <c r="BA661" s="30"/>
      <c r="BB661" s="30"/>
      <c r="BC661" s="30"/>
      <c r="BD661" s="30"/>
      <c r="BE661" s="30"/>
      <c r="BF661" s="30"/>
      <c r="BG661" s="30"/>
      <c r="BH661" s="30"/>
      <c r="BI661" s="30"/>
      <c r="BJ661" s="30"/>
      <c r="BK661" s="30"/>
      <c r="BL661" s="30"/>
      <c r="BM661" s="30"/>
      <c r="BN661" s="30"/>
      <c r="BO661" s="30"/>
    </row>
    <row r="662" spans="1:67" ht="27" customHeight="1" x14ac:dyDescent="0.2">
      <c r="A662" s="63"/>
      <c r="B662" s="30"/>
      <c r="C662" s="30"/>
      <c r="D662" s="30"/>
      <c r="E662" s="30"/>
      <c r="F662" s="30"/>
      <c r="G662" s="30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64"/>
      <c r="S662" s="3"/>
      <c r="T662" s="65"/>
      <c r="U662" s="3"/>
      <c r="V662" s="66"/>
      <c r="W662" s="3"/>
      <c r="X662" s="67"/>
      <c r="Y662" s="3"/>
      <c r="Z662" s="66"/>
      <c r="AA662" s="64"/>
      <c r="AB662" s="3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68"/>
      <c r="AT662" s="68"/>
      <c r="AU662" s="30"/>
      <c r="AV662" s="30"/>
      <c r="AW662" s="30"/>
      <c r="AX662" s="30"/>
      <c r="AY662" s="30"/>
      <c r="AZ662" s="30"/>
      <c r="BA662" s="30"/>
      <c r="BB662" s="30"/>
      <c r="BC662" s="30"/>
      <c r="BD662" s="30"/>
      <c r="BE662" s="30"/>
      <c r="BF662" s="30"/>
      <c r="BG662" s="30"/>
      <c r="BH662" s="30"/>
      <c r="BI662" s="30"/>
      <c r="BJ662" s="30"/>
      <c r="BK662" s="30"/>
      <c r="BL662" s="30"/>
      <c r="BM662" s="30"/>
      <c r="BN662" s="30"/>
      <c r="BO662" s="30"/>
    </row>
    <row r="663" spans="1:67" ht="27" customHeight="1" x14ac:dyDescent="0.2">
      <c r="A663" s="63"/>
      <c r="B663" s="30"/>
      <c r="C663" s="30"/>
      <c r="D663" s="30"/>
      <c r="E663" s="30"/>
      <c r="F663" s="30"/>
      <c r="G663" s="30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64"/>
      <c r="S663" s="3"/>
      <c r="T663" s="65"/>
      <c r="U663" s="3"/>
      <c r="V663" s="66"/>
      <c r="W663" s="3"/>
      <c r="X663" s="67"/>
      <c r="Y663" s="3"/>
      <c r="Z663" s="66"/>
      <c r="AA663" s="64"/>
      <c r="AB663" s="3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68"/>
      <c r="AT663" s="68"/>
      <c r="AU663" s="30"/>
      <c r="AV663" s="30"/>
      <c r="AW663" s="30"/>
      <c r="AX663" s="30"/>
      <c r="AY663" s="30"/>
      <c r="AZ663" s="30"/>
      <c r="BA663" s="30"/>
      <c r="BB663" s="30"/>
      <c r="BC663" s="30"/>
      <c r="BD663" s="30"/>
      <c r="BE663" s="30"/>
      <c r="BF663" s="30"/>
      <c r="BG663" s="30"/>
      <c r="BH663" s="30"/>
      <c r="BI663" s="30"/>
      <c r="BJ663" s="30"/>
      <c r="BK663" s="30"/>
      <c r="BL663" s="30"/>
      <c r="BM663" s="30"/>
      <c r="BN663" s="30"/>
      <c r="BO663" s="30"/>
    </row>
    <row r="664" spans="1:67" ht="27" customHeight="1" x14ac:dyDescent="0.2">
      <c r="A664" s="63"/>
      <c r="B664" s="30"/>
      <c r="C664" s="30"/>
      <c r="D664" s="30"/>
      <c r="E664" s="30"/>
      <c r="F664" s="30"/>
      <c r="G664" s="30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64"/>
      <c r="S664" s="3"/>
      <c r="T664" s="65"/>
      <c r="U664" s="3"/>
      <c r="V664" s="66"/>
      <c r="W664" s="3"/>
      <c r="X664" s="67"/>
      <c r="Y664" s="3"/>
      <c r="Z664" s="66"/>
      <c r="AA664" s="64"/>
      <c r="AB664" s="3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68"/>
      <c r="AT664" s="68"/>
      <c r="AU664" s="30"/>
      <c r="AV664" s="30"/>
      <c r="AW664" s="30"/>
      <c r="AX664" s="30"/>
      <c r="AY664" s="30"/>
      <c r="AZ664" s="30"/>
      <c r="BA664" s="30"/>
      <c r="BB664" s="30"/>
      <c r="BC664" s="30"/>
      <c r="BD664" s="30"/>
      <c r="BE664" s="30"/>
      <c r="BF664" s="30"/>
      <c r="BG664" s="30"/>
      <c r="BH664" s="30"/>
      <c r="BI664" s="30"/>
      <c r="BJ664" s="30"/>
      <c r="BK664" s="30"/>
      <c r="BL664" s="30"/>
      <c r="BM664" s="30"/>
      <c r="BN664" s="30"/>
      <c r="BO664" s="30"/>
    </row>
    <row r="665" spans="1:67" ht="27" customHeight="1" x14ac:dyDescent="0.2">
      <c r="A665" s="63"/>
      <c r="B665" s="30"/>
      <c r="C665" s="30"/>
      <c r="D665" s="30"/>
      <c r="E665" s="30"/>
      <c r="F665" s="30"/>
      <c r="G665" s="30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64"/>
      <c r="S665" s="3"/>
      <c r="T665" s="65"/>
      <c r="U665" s="3"/>
      <c r="V665" s="66"/>
      <c r="W665" s="3"/>
      <c r="X665" s="67"/>
      <c r="Y665" s="3"/>
      <c r="Z665" s="66"/>
      <c r="AA665" s="64"/>
      <c r="AB665" s="3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68"/>
      <c r="AT665" s="68"/>
      <c r="AU665" s="30"/>
      <c r="AV665" s="30"/>
      <c r="AW665" s="30"/>
      <c r="AX665" s="30"/>
      <c r="AY665" s="30"/>
      <c r="AZ665" s="30"/>
      <c r="BA665" s="30"/>
      <c r="BB665" s="30"/>
      <c r="BC665" s="30"/>
      <c r="BD665" s="30"/>
      <c r="BE665" s="30"/>
      <c r="BF665" s="30"/>
      <c r="BG665" s="30"/>
      <c r="BH665" s="30"/>
      <c r="BI665" s="30"/>
      <c r="BJ665" s="30"/>
      <c r="BK665" s="30"/>
      <c r="BL665" s="30"/>
      <c r="BM665" s="30"/>
      <c r="BN665" s="30"/>
      <c r="BO665" s="30"/>
    </row>
    <row r="666" spans="1:67" ht="27" customHeight="1" x14ac:dyDescent="0.2">
      <c r="A666" s="63"/>
      <c r="B666" s="30"/>
      <c r="C666" s="30"/>
      <c r="D666" s="30"/>
      <c r="E666" s="30"/>
      <c r="F666" s="30"/>
      <c r="G666" s="30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64"/>
      <c r="S666" s="3"/>
      <c r="T666" s="65"/>
      <c r="U666" s="3"/>
      <c r="V666" s="66"/>
      <c r="W666" s="3"/>
      <c r="X666" s="67"/>
      <c r="Y666" s="3"/>
      <c r="Z666" s="66"/>
      <c r="AA666" s="64"/>
      <c r="AB666" s="3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68"/>
      <c r="AT666" s="68"/>
      <c r="AU666" s="30"/>
      <c r="AV666" s="30"/>
      <c r="AW666" s="30"/>
      <c r="AX666" s="30"/>
      <c r="AY666" s="30"/>
      <c r="AZ666" s="30"/>
      <c r="BA666" s="30"/>
      <c r="BB666" s="30"/>
      <c r="BC666" s="30"/>
      <c r="BD666" s="30"/>
      <c r="BE666" s="30"/>
      <c r="BF666" s="30"/>
      <c r="BG666" s="30"/>
      <c r="BH666" s="30"/>
      <c r="BI666" s="30"/>
      <c r="BJ666" s="30"/>
      <c r="BK666" s="30"/>
      <c r="BL666" s="30"/>
      <c r="BM666" s="30"/>
      <c r="BN666" s="30"/>
      <c r="BO666" s="30"/>
    </row>
    <row r="667" spans="1:67" ht="27" customHeight="1" x14ac:dyDescent="0.2">
      <c r="A667" s="63"/>
      <c r="B667" s="30"/>
      <c r="C667" s="30"/>
      <c r="D667" s="30"/>
      <c r="E667" s="30"/>
      <c r="F667" s="30"/>
      <c r="G667" s="30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64"/>
      <c r="S667" s="3"/>
      <c r="T667" s="65"/>
      <c r="U667" s="3"/>
      <c r="V667" s="66"/>
      <c r="W667" s="3"/>
      <c r="X667" s="67"/>
      <c r="Y667" s="3"/>
      <c r="Z667" s="66"/>
      <c r="AA667" s="64"/>
      <c r="AB667" s="3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68"/>
      <c r="AT667" s="68"/>
      <c r="AU667" s="30"/>
      <c r="AV667" s="30"/>
      <c r="AW667" s="30"/>
      <c r="AX667" s="30"/>
      <c r="AY667" s="30"/>
      <c r="AZ667" s="30"/>
      <c r="BA667" s="30"/>
      <c r="BB667" s="30"/>
      <c r="BC667" s="30"/>
      <c r="BD667" s="30"/>
      <c r="BE667" s="30"/>
      <c r="BF667" s="30"/>
      <c r="BG667" s="30"/>
      <c r="BH667" s="30"/>
      <c r="BI667" s="30"/>
      <c r="BJ667" s="30"/>
      <c r="BK667" s="30"/>
      <c r="BL667" s="30"/>
      <c r="BM667" s="30"/>
      <c r="BN667" s="30"/>
      <c r="BO667" s="30"/>
    </row>
    <row r="668" spans="1:67" ht="27" customHeight="1" x14ac:dyDescent="0.2">
      <c r="A668" s="63"/>
      <c r="B668" s="30"/>
      <c r="C668" s="30"/>
      <c r="D668" s="30"/>
      <c r="E668" s="30"/>
      <c r="F668" s="30"/>
      <c r="G668" s="30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64"/>
      <c r="S668" s="3"/>
      <c r="T668" s="65"/>
      <c r="U668" s="3"/>
      <c r="V668" s="66"/>
      <c r="W668" s="3"/>
      <c r="X668" s="67"/>
      <c r="Y668" s="3"/>
      <c r="Z668" s="66"/>
      <c r="AA668" s="64"/>
      <c r="AB668" s="3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68"/>
      <c r="AT668" s="68"/>
      <c r="AU668" s="30"/>
      <c r="AV668" s="30"/>
      <c r="AW668" s="30"/>
      <c r="AX668" s="30"/>
      <c r="AY668" s="30"/>
      <c r="AZ668" s="30"/>
      <c r="BA668" s="30"/>
      <c r="BB668" s="30"/>
      <c r="BC668" s="30"/>
      <c r="BD668" s="30"/>
      <c r="BE668" s="30"/>
      <c r="BF668" s="30"/>
      <c r="BG668" s="30"/>
      <c r="BH668" s="30"/>
      <c r="BI668" s="30"/>
      <c r="BJ668" s="30"/>
      <c r="BK668" s="30"/>
      <c r="BL668" s="30"/>
      <c r="BM668" s="30"/>
      <c r="BN668" s="30"/>
      <c r="BO668" s="30"/>
    </row>
    <row r="669" spans="1:67" ht="27" customHeight="1" x14ac:dyDescent="0.2">
      <c r="A669" s="63"/>
      <c r="B669" s="30"/>
      <c r="C669" s="30"/>
      <c r="D669" s="30"/>
      <c r="E669" s="30"/>
      <c r="F669" s="30"/>
      <c r="G669" s="30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64"/>
      <c r="S669" s="3"/>
      <c r="T669" s="65"/>
      <c r="U669" s="3"/>
      <c r="V669" s="66"/>
      <c r="W669" s="3"/>
      <c r="X669" s="67"/>
      <c r="Y669" s="3"/>
      <c r="Z669" s="66"/>
      <c r="AA669" s="64"/>
      <c r="AB669" s="3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68"/>
      <c r="AT669" s="68"/>
      <c r="AU669" s="30"/>
      <c r="AV669" s="30"/>
      <c r="AW669" s="30"/>
      <c r="AX669" s="30"/>
      <c r="AY669" s="30"/>
      <c r="AZ669" s="30"/>
      <c r="BA669" s="30"/>
      <c r="BB669" s="30"/>
      <c r="BC669" s="30"/>
      <c r="BD669" s="30"/>
      <c r="BE669" s="30"/>
      <c r="BF669" s="30"/>
      <c r="BG669" s="30"/>
      <c r="BH669" s="30"/>
      <c r="BI669" s="30"/>
      <c r="BJ669" s="30"/>
      <c r="BK669" s="30"/>
      <c r="BL669" s="30"/>
      <c r="BM669" s="30"/>
      <c r="BN669" s="30"/>
      <c r="BO669" s="30"/>
    </row>
    <row r="670" spans="1:67" ht="27" customHeight="1" x14ac:dyDescent="0.2">
      <c r="A670" s="63"/>
      <c r="B670" s="30"/>
      <c r="C670" s="30"/>
      <c r="D670" s="30"/>
      <c r="E670" s="30"/>
      <c r="F670" s="30"/>
      <c r="G670" s="30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64"/>
      <c r="S670" s="3"/>
      <c r="T670" s="65"/>
      <c r="U670" s="3"/>
      <c r="V670" s="66"/>
      <c r="W670" s="3"/>
      <c r="X670" s="67"/>
      <c r="Y670" s="3"/>
      <c r="Z670" s="66"/>
      <c r="AA670" s="64"/>
      <c r="AB670" s="3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68"/>
      <c r="AT670" s="68"/>
      <c r="AU670" s="30"/>
      <c r="AV670" s="30"/>
      <c r="AW670" s="30"/>
      <c r="AX670" s="30"/>
      <c r="AY670" s="30"/>
      <c r="AZ670" s="30"/>
      <c r="BA670" s="30"/>
      <c r="BB670" s="30"/>
      <c r="BC670" s="30"/>
      <c r="BD670" s="30"/>
      <c r="BE670" s="30"/>
      <c r="BF670" s="30"/>
      <c r="BG670" s="30"/>
      <c r="BH670" s="30"/>
      <c r="BI670" s="30"/>
      <c r="BJ670" s="30"/>
      <c r="BK670" s="30"/>
      <c r="BL670" s="30"/>
      <c r="BM670" s="30"/>
      <c r="BN670" s="30"/>
      <c r="BO670" s="30"/>
    </row>
    <row r="671" spans="1:67" ht="27" customHeight="1" x14ac:dyDescent="0.2">
      <c r="A671" s="63"/>
      <c r="B671" s="30"/>
      <c r="C671" s="30"/>
      <c r="D671" s="30"/>
      <c r="E671" s="30"/>
      <c r="F671" s="30"/>
      <c r="G671" s="30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64"/>
      <c r="S671" s="3"/>
      <c r="T671" s="65"/>
      <c r="U671" s="3"/>
      <c r="V671" s="66"/>
      <c r="W671" s="3"/>
      <c r="X671" s="67"/>
      <c r="Y671" s="3"/>
      <c r="Z671" s="66"/>
      <c r="AA671" s="64"/>
      <c r="AB671" s="3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68"/>
      <c r="AT671" s="68"/>
      <c r="AU671" s="30"/>
      <c r="AV671" s="30"/>
      <c r="AW671" s="30"/>
      <c r="AX671" s="30"/>
      <c r="AY671" s="30"/>
      <c r="AZ671" s="30"/>
      <c r="BA671" s="30"/>
      <c r="BB671" s="30"/>
      <c r="BC671" s="30"/>
      <c r="BD671" s="30"/>
      <c r="BE671" s="30"/>
      <c r="BF671" s="30"/>
      <c r="BG671" s="30"/>
      <c r="BH671" s="30"/>
      <c r="BI671" s="30"/>
      <c r="BJ671" s="30"/>
      <c r="BK671" s="30"/>
      <c r="BL671" s="30"/>
      <c r="BM671" s="30"/>
      <c r="BN671" s="30"/>
      <c r="BO671" s="30"/>
    </row>
    <row r="672" spans="1:67" ht="27" customHeight="1" x14ac:dyDescent="0.2">
      <c r="A672" s="63"/>
      <c r="B672" s="30"/>
      <c r="C672" s="30"/>
      <c r="D672" s="30"/>
      <c r="E672" s="30"/>
      <c r="F672" s="30"/>
      <c r="G672" s="30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64"/>
      <c r="S672" s="3"/>
      <c r="T672" s="65"/>
      <c r="U672" s="3"/>
      <c r="V672" s="66"/>
      <c r="W672" s="3"/>
      <c r="X672" s="67"/>
      <c r="Y672" s="3"/>
      <c r="Z672" s="66"/>
      <c r="AA672" s="64"/>
      <c r="AB672" s="3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68"/>
      <c r="AT672" s="68"/>
      <c r="AU672" s="30"/>
      <c r="AV672" s="30"/>
      <c r="AW672" s="30"/>
      <c r="AX672" s="30"/>
      <c r="AY672" s="30"/>
      <c r="AZ672" s="30"/>
      <c r="BA672" s="30"/>
      <c r="BB672" s="30"/>
      <c r="BC672" s="30"/>
      <c r="BD672" s="30"/>
      <c r="BE672" s="30"/>
      <c r="BF672" s="30"/>
      <c r="BG672" s="30"/>
      <c r="BH672" s="30"/>
      <c r="BI672" s="30"/>
      <c r="BJ672" s="30"/>
      <c r="BK672" s="30"/>
      <c r="BL672" s="30"/>
      <c r="BM672" s="30"/>
      <c r="BN672" s="30"/>
      <c r="BO672" s="30"/>
    </row>
    <row r="673" spans="1:67" ht="27" customHeight="1" x14ac:dyDescent="0.2">
      <c r="A673" s="63"/>
      <c r="B673" s="30"/>
      <c r="C673" s="30"/>
      <c r="D673" s="30"/>
      <c r="E673" s="30"/>
      <c r="F673" s="30"/>
      <c r="G673" s="30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64"/>
      <c r="S673" s="3"/>
      <c r="T673" s="65"/>
      <c r="U673" s="3"/>
      <c r="V673" s="66"/>
      <c r="W673" s="3"/>
      <c r="X673" s="67"/>
      <c r="Y673" s="3"/>
      <c r="Z673" s="66"/>
      <c r="AA673" s="64"/>
      <c r="AB673" s="3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  <c r="AP673" s="30"/>
      <c r="AQ673" s="30"/>
      <c r="AR673" s="30"/>
      <c r="AS673" s="68"/>
      <c r="AT673" s="68"/>
      <c r="AU673" s="30"/>
      <c r="AV673" s="30"/>
      <c r="AW673" s="30"/>
      <c r="AX673" s="30"/>
      <c r="AY673" s="30"/>
      <c r="AZ673" s="30"/>
      <c r="BA673" s="30"/>
      <c r="BB673" s="30"/>
      <c r="BC673" s="30"/>
      <c r="BD673" s="30"/>
      <c r="BE673" s="30"/>
      <c r="BF673" s="30"/>
      <c r="BG673" s="30"/>
      <c r="BH673" s="30"/>
      <c r="BI673" s="30"/>
      <c r="BJ673" s="30"/>
      <c r="BK673" s="30"/>
      <c r="BL673" s="30"/>
      <c r="BM673" s="30"/>
      <c r="BN673" s="30"/>
      <c r="BO673" s="30"/>
    </row>
    <row r="674" spans="1:67" ht="27" customHeight="1" x14ac:dyDescent="0.2">
      <c r="A674" s="63"/>
      <c r="B674" s="30"/>
      <c r="C674" s="30"/>
      <c r="D674" s="30"/>
      <c r="E674" s="30"/>
      <c r="F674" s="30"/>
      <c r="G674" s="30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64"/>
      <c r="S674" s="3"/>
      <c r="T674" s="65"/>
      <c r="U674" s="3"/>
      <c r="V674" s="66"/>
      <c r="W674" s="3"/>
      <c r="X674" s="67"/>
      <c r="Y674" s="3"/>
      <c r="Z674" s="66"/>
      <c r="AA674" s="64"/>
      <c r="AB674" s="3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  <c r="AP674" s="30"/>
      <c r="AQ674" s="30"/>
      <c r="AR674" s="30"/>
      <c r="AS674" s="68"/>
      <c r="AT674" s="68"/>
      <c r="AU674" s="30"/>
      <c r="AV674" s="30"/>
      <c r="AW674" s="30"/>
      <c r="AX674" s="30"/>
      <c r="AY674" s="30"/>
      <c r="AZ674" s="30"/>
      <c r="BA674" s="30"/>
      <c r="BB674" s="30"/>
      <c r="BC674" s="30"/>
      <c r="BD674" s="30"/>
      <c r="BE674" s="30"/>
      <c r="BF674" s="30"/>
      <c r="BG674" s="30"/>
      <c r="BH674" s="30"/>
      <c r="BI674" s="30"/>
      <c r="BJ674" s="30"/>
      <c r="BK674" s="30"/>
      <c r="BL674" s="30"/>
      <c r="BM674" s="30"/>
      <c r="BN674" s="30"/>
      <c r="BO674" s="30"/>
    </row>
    <row r="675" spans="1:67" ht="27" customHeight="1" x14ac:dyDescent="0.2">
      <c r="A675" s="63"/>
      <c r="B675" s="30"/>
      <c r="C675" s="30"/>
      <c r="D675" s="30"/>
      <c r="E675" s="30"/>
      <c r="F675" s="30"/>
      <c r="G675" s="30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64"/>
      <c r="S675" s="3"/>
      <c r="T675" s="65"/>
      <c r="U675" s="3"/>
      <c r="V675" s="66"/>
      <c r="W675" s="3"/>
      <c r="X675" s="67"/>
      <c r="Y675" s="3"/>
      <c r="Z675" s="66"/>
      <c r="AA675" s="64"/>
      <c r="AB675" s="3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  <c r="AP675" s="30"/>
      <c r="AQ675" s="30"/>
      <c r="AR675" s="30"/>
      <c r="AS675" s="68"/>
      <c r="AT675" s="68"/>
      <c r="AU675" s="30"/>
      <c r="AV675" s="30"/>
      <c r="AW675" s="30"/>
      <c r="AX675" s="30"/>
      <c r="AY675" s="30"/>
      <c r="AZ675" s="30"/>
      <c r="BA675" s="30"/>
      <c r="BB675" s="30"/>
      <c r="BC675" s="30"/>
      <c r="BD675" s="30"/>
      <c r="BE675" s="30"/>
      <c r="BF675" s="30"/>
      <c r="BG675" s="30"/>
      <c r="BH675" s="30"/>
      <c r="BI675" s="30"/>
      <c r="BJ675" s="30"/>
      <c r="BK675" s="30"/>
      <c r="BL675" s="30"/>
      <c r="BM675" s="30"/>
      <c r="BN675" s="30"/>
      <c r="BO675" s="30"/>
    </row>
    <row r="676" spans="1:67" ht="27" customHeight="1" x14ac:dyDescent="0.2">
      <c r="A676" s="63"/>
      <c r="B676" s="30"/>
      <c r="C676" s="30"/>
      <c r="D676" s="30"/>
      <c r="E676" s="30"/>
      <c r="F676" s="30"/>
      <c r="G676" s="30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64"/>
      <c r="S676" s="3"/>
      <c r="T676" s="65"/>
      <c r="U676" s="3"/>
      <c r="V676" s="66"/>
      <c r="W676" s="3"/>
      <c r="X676" s="67"/>
      <c r="Y676" s="3"/>
      <c r="Z676" s="66"/>
      <c r="AA676" s="64"/>
      <c r="AB676" s="3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68"/>
      <c r="AT676" s="68"/>
      <c r="AU676" s="30"/>
      <c r="AV676" s="30"/>
      <c r="AW676" s="30"/>
      <c r="AX676" s="30"/>
      <c r="AY676" s="30"/>
      <c r="AZ676" s="30"/>
      <c r="BA676" s="30"/>
      <c r="BB676" s="30"/>
      <c r="BC676" s="30"/>
      <c r="BD676" s="30"/>
      <c r="BE676" s="30"/>
      <c r="BF676" s="30"/>
      <c r="BG676" s="30"/>
      <c r="BH676" s="30"/>
      <c r="BI676" s="30"/>
      <c r="BJ676" s="30"/>
      <c r="BK676" s="30"/>
      <c r="BL676" s="30"/>
      <c r="BM676" s="30"/>
      <c r="BN676" s="30"/>
      <c r="BO676" s="30"/>
    </row>
    <row r="677" spans="1:67" ht="27" customHeight="1" x14ac:dyDescent="0.2">
      <c r="A677" s="63"/>
      <c r="B677" s="30"/>
      <c r="C677" s="30"/>
      <c r="D677" s="30"/>
      <c r="E677" s="30"/>
      <c r="F677" s="30"/>
      <c r="G677" s="30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64"/>
      <c r="S677" s="3"/>
      <c r="T677" s="65"/>
      <c r="U677" s="3"/>
      <c r="V677" s="66"/>
      <c r="W677" s="3"/>
      <c r="X677" s="67"/>
      <c r="Y677" s="3"/>
      <c r="Z677" s="66"/>
      <c r="AA677" s="64"/>
      <c r="AB677" s="3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  <c r="AP677" s="30"/>
      <c r="AQ677" s="30"/>
      <c r="AR677" s="30"/>
      <c r="AS677" s="68"/>
      <c r="AT677" s="68"/>
      <c r="AU677" s="30"/>
      <c r="AV677" s="30"/>
      <c r="AW677" s="30"/>
      <c r="AX677" s="30"/>
      <c r="AY677" s="30"/>
      <c r="AZ677" s="30"/>
      <c r="BA677" s="30"/>
      <c r="BB677" s="30"/>
      <c r="BC677" s="30"/>
      <c r="BD677" s="30"/>
      <c r="BE677" s="30"/>
      <c r="BF677" s="30"/>
      <c r="BG677" s="30"/>
      <c r="BH677" s="30"/>
      <c r="BI677" s="30"/>
      <c r="BJ677" s="30"/>
      <c r="BK677" s="30"/>
      <c r="BL677" s="30"/>
      <c r="BM677" s="30"/>
      <c r="BN677" s="30"/>
      <c r="BO677" s="30"/>
    </row>
    <row r="678" spans="1:67" ht="27" customHeight="1" x14ac:dyDescent="0.2">
      <c r="A678" s="63"/>
      <c r="B678" s="30"/>
      <c r="C678" s="30"/>
      <c r="D678" s="30"/>
      <c r="E678" s="30"/>
      <c r="F678" s="30"/>
      <c r="G678" s="30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64"/>
      <c r="S678" s="3"/>
      <c r="T678" s="65"/>
      <c r="U678" s="3"/>
      <c r="V678" s="66"/>
      <c r="W678" s="3"/>
      <c r="X678" s="67"/>
      <c r="Y678" s="3"/>
      <c r="Z678" s="66"/>
      <c r="AA678" s="64"/>
      <c r="AB678" s="3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  <c r="AP678" s="30"/>
      <c r="AQ678" s="30"/>
      <c r="AR678" s="30"/>
      <c r="AS678" s="68"/>
      <c r="AT678" s="68"/>
      <c r="AU678" s="30"/>
      <c r="AV678" s="30"/>
      <c r="AW678" s="30"/>
      <c r="AX678" s="30"/>
      <c r="AY678" s="30"/>
      <c r="AZ678" s="30"/>
      <c r="BA678" s="30"/>
      <c r="BB678" s="30"/>
      <c r="BC678" s="30"/>
      <c r="BD678" s="30"/>
      <c r="BE678" s="30"/>
      <c r="BF678" s="30"/>
      <c r="BG678" s="30"/>
      <c r="BH678" s="30"/>
      <c r="BI678" s="30"/>
      <c r="BJ678" s="30"/>
      <c r="BK678" s="30"/>
      <c r="BL678" s="30"/>
      <c r="BM678" s="30"/>
      <c r="BN678" s="30"/>
      <c r="BO678" s="30"/>
    </row>
    <row r="679" spans="1:67" ht="27" customHeight="1" x14ac:dyDescent="0.2">
      <c r="A679" s="63"/>
      <c r="B679" s="30"/>
      <c r="C679" s="30"/>
      <c r="D679" s="30"/>
      <c r="E679" s="30"/>
      <c r="F679" s="30"/>
      <c r="G679" s="30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64"/>
      <c r="S679" s="3"/>
      <c r="T679" s="65"/>
      <c r="U679" s="3"/>
      <c r="V679" s="66"/>
      <c r="W679" s="3"/>
      <c r="X679" s="67"/>
      <c r="Y679" s="3"/>
      <c r="Z679" s="66"/>
      <c r="AA679" s="64"/>
      <c r="AB679" s="3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  <c r="AP679" s="30"/>
      <c r="AQ679" s="30"/>
      <c r="AR679" s="30"/>
      <c r="AS679" s="68"/>
      <c r="AT679" s="68"/>
      <c r="AU679" s="30"/>
      <c r="AV679" s="30"/>
      <c r="AW679" s="30"/>
      <c r="AX679" s="30"/>
      <c r="AY679" s="30"/>
      <c r="AZ679" s="30"/>
      <c r="BA679" s="30"/>
      <c r="BB679" s="30"/>
      <c r="BC679" s="30"/>
      <c r="BD679" s="30"/>
      <c r="BE679" s="30"/>
      <c r="BF679" s="30"/>
      <c r="BG679" s="30"/>
      <c r="BH679" s="30"/>
      <c r="BI679" s="30"/>
      <c r="BJ679" s="30"/>
      <c r="BK679" s="30"/>
      <c r="BL679" s="30"/>
      <c r="BM679" s="30"/>
      <c r="BN679" s="30"/>
      <c r="BO679" s="30"/>
    </row>
    <row r="680" spans="1:67" ht="27" customHeight="1" x14ac:dyDescent="0.2">
      <c r="A680" s="63"/>
      <c r="B680" s="30"/>
      <c r="C680" s="30"/>
      <c r="D680" s="30"/>
      <c r="E680" s="30"/>
      <c r="F680" s="30"/>
      <c r="G680" s="30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64"/>
      <c r="S680" s="3"/>
      <c r="T680" s="65"/>
      <c r="U680" s="3"/>
      <c r="V680" s="66"/>
      <c r="W680" s="3"/>
      <c r="X680" s="67"/>
      <c r="Y680" s="3"/>
      <c r="Z680" s="66"/>
      <c r="AA680" s="64"/>
      <c r="AB680" s="3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  <c r="AP680" s="30"/>
      <c r="AQ680" s="30"/>
      <c r="AR680" s="30"/>
      <c r="AS680" s="68"/>
      <c r="AT680" s="68"/>
      <c r="AU680" s="30"/>
      <c r="AV680" s="30"/>
      <c r="AW680" s="30"/>
      <c r="AX680" s="30"/>
      <c r="AY680" s="30"/>
      <c r="AZ680" s="30"/>
      <c r="BA680" s="30"/>
      <c r="BB680" s="30"/>
      <c r="BC680" s="30"/>
      <c r="BD680" s="30"/>
      <c r="BE680" s="30"/>
      <c r="BF680" s="30"/>
      <c r="BG680" s="30"/>
      <c r="BH680" s="30"/>
      <c r="BI680" s="30"/>
      <c r="BJ680" s="30"/>
      <c r="BK680" s="30"/>
      <c r="BL680" s="30"/>
      <c r="BM680" s="30"/>
      <c r="BN680" s="30"/>
      <c r="BO680" s="30"/>
    </row>
    <row r="681" spans="1:67" ht="27" customHeight="1" x14ac:dyDescent="0.2">
      <c r="A681" s="63"/>
      <c r="B681" s="30"/>
      <c r="C681" s="30"/>
      <c r="D681" s="30"/>
      <c r="E681" s="30"/>
      <c r="F681" s="30"/>
      <c r="G681" s="30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64"/>
      <c r="S681" s="3"/>
      <c r="T681" s="65"/>
      <c r="U681" s="3"/>
      <c r="V681" s="66"/>
      <c r="W681" s="3"/>
      <c r="X681" s="67"/>
      <c r="Y681" s="3"/>
      <c r="Z681" s="66"/>
      <c r="AA681" s="64"/>
      <c r="AB681" s="3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  <c r="AP681" s="30"/>
      <c r="AQ681" s="30"/>
      <c r="AR681" s="30"/>
      <c r="AS681" s="68"/>
      <c r="AT681" s="68"/>
      <c r="AU681" s="30"/>
      <c r="AV681" s="30"/>
      <c r="AW681" s="30"/>
      <c r="AX681" s="30"/>
      <c r="AY681" s="30"/>
      <c r="AZ681" s="30"/>
      <c r="BA681" s="30"/>
      <c r="BB681" s="30"/>
      <c r="BC681" s="30"/>
      <c r="BD681" s="30"/>
      <c r="BE681" s="30"/>
      <c r="BF681" s="30"/>
      <c r="BG681" s="30"/>
      <c r="BH681" s="30"/>
      <c r="BI681" s="30"/>
      <c r="BJ681" s="30"/>
      <c r="BK681" s="30"/>
      <c r="BL681" s="30"/>
      <c r="BM681" s="30"/>
      <c r="BN681" s="30"/>
      <c r="BO681" s="30"/>
    </row>
    <row r="682" spans="1:67" ht="27" customHeight="1" x14ac:dyDescent="0.2">
      <c r="A682" s="63"/>
      <c r="B682" s="30"/>
      <c r="C682" s="30"/>
      <c r="D682" s="30"/>
      <c r="E682" s="30"/>
      <c r="F682" s="30"/>
      <c r="G682" s="30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64"/>
      <c r="S682" s="3"/>
      <c r="T682" s="65"/>
      <c r="U682" s="3"/>
      <c r="V682" s="66"/>
      <c r="W682" s="3"/>
      <c r="X682" s="67"/>
      <c r="Y682" s="3"/>
      <c r="Z682" s="66"/>
      <c r="AA682" s="64"/>
      <c r="AB682" s="3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  <c r="AP682" s="30"/>
      <c r="AQ682" s="30"/>
      <c r="AR682" s="30"/>
      <c r="AS682" s="68"/>
      <c r="AT682" s="68"/>
      <c r="AU682" s="30"/>
      <c r="AV682" s="30"/>
      <c r="AW682" s="30"/>
      <c r="AX682" s="30"/>
      <c r="AY682" s="30"/>
      <c r="AZ682" s="30"/>
      <c r="BA682" s="30"/>
      <c r="BB682" s="30"/>
      <c r="BC682" s="30"/>
      <c r="BD682" s="30"/>
      <c r="BE682" s="30"/>
      <c r="BF682" s="30"/>
      <c r="BG682" s="30"/>
      <c r="BH682" s="30"/>
      <c r="BI682" s="30"/>
      <c r="BJ682" s="30"/>
      <c r="BK682" s="30"/>
      <c r="BL682" s="30"/>
      <c r="BM682" s="30"/>
      <c r="BN682" s="30"/>
      <c r="BO682" s="30"/>
    </row>
    <row r="683" spans="1:67" ht="27" customHeight="1" x14ac:dyDescent="0.2">
      <c r="A683" s="63"/>
      <c r="B683" s="30"/>
      <c r="C683" s="30"/>
      <c r="D683" s="30"/>
      <c r="E683" s="30"/>
      <c r="F683" s="30"/>
      <c r="G683" s="30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64"/>
      <c r="S683" s="3"/>
      <c r="T683" s="65"/>
      <c r="U683" s="3"/>
      <c r="V683" s="66"/>
      <c r="W683" s="3"/>
      <c r="X683" s="67"/>
      <c r="Y683" s="3"/>
      <c r="Z683" s="66"/>
      <c r="AA683" s="64"/>
      <c r="AB683" s="3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  <c r="AP683" s="30"/>
      <c r="AQ683" s="30"/>
      <c r="AR683" s="30"/>
      <c r="AS683" s="68"/>
      <c r="AT683" s="68"/>
      <c r="AU683" s="30"/>
      <c r="AV683" s="30"/>
      <c r="AW683" s="30"/>
      <c r="AX683" s="30"/>
      <c r="AY683" s="30"/>
      <c r="AZ683" s="30"/>
      <c r="BA683" s="30"/>
      <c r="BB683" s="30"/>
      <c r="BC683" s="30"/>
      <c r="BD683" s="30"/>
      <c r="BE683" s="30"/>
      <c r="BF683" s="30"/>
      <c r="BG683" s="30"/>
      <c r="BH683" s="30"/>
      <c r="BI683" s="30"/>
      <c r="BJ683" s="30"/>
      <c r="BK683" s="30"/>
      <c r="BL683" s="30"/>
      <c r="BM683" s="30"/>
      <c r="BN683" s="30"/>
      <c r="BO683" s="30"/>
    </row>
    <row r="684" spans="1:67" ht="27" customHeight="1" x14ac:dyDescent="0.2">
      <c r="A684" s="63"/>
      <c r="B684" s="30"/>
      <c r="C684" s="30"/>
      <c r="D684" s="30"/>
      <c r="E684" s="30"/>
      <c r="F684" s="30"/>
      <c r="G684" s="30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64"/>
      <c r="S684" s="3"/>
      <c r="T684" s="65"/>
      <c r="U684" s="3"/>
      <c r="V684" s="66"/>
      <c r="W684" s="3"/>
      <c r="X684" s="67"/>
      <c r="Y684" s="3"/>
      <c r="Z684" s="66"/>
      <c r="AA684" s="64"/>
      <c r="AB684" s="3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68"/>
      <c r="AT684" s="68"/>
      <c r="AU684" s="30"/>
      <c r="AV684" s="30"/>
      <c r="AW684" s="30"/>
      <c r="AX684" s="30"/>
      <c r="AY684" s="30"/>
      <c r="AZ684" s="30"/>
      <c r="BA684" s="30"/>
      <c r="BB684" s="30"/>
      <c r="BC684" s="30"/>
      <c r="BD684" s="30"/>
      <c r="BE684" s="30"/>
      <c r="BF684" s="30"/>
      <c r="BG684" s="30"/>
      <c r="BH684" s="30"/>
      <c r="BI684" s="30"/>
      <c r="BJ684" s="30"/>
      <c r="BK684" s="30"/>
      <c r="BL684" s="30"/>
      <c r="BM684" s="30"/>
      <c r="BN684" s="30"/>
      <c r="BO684" s="30"/>
    </row>
    <row r="685" spans="1:67" ht="27" customHeight="1" x14ac:dyDescent="0.2">
      <c r="A685" s="63"/>
      <c r="B685" s="30"/>
      <c r="C685" s="30"/>
      <c r="D685" s="30"/>
      <c r="E685" s="30"/>
      <c r="F685" s="30"/>
      <c r="G685" s="30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64"/>
      <c r="S685" s="3"/>
      <c r="T685" s="65"/>
      <c r="U685" s="3"/>
      <c r="V685" s="66"/>
      <c r="W685" s="3"/>
      <c r="X685" s="67"/>
      <c r="Y685" s="3"/>
      <c r="Z685" s="66"/>
      <c r="AA685" s="64"/>
      <c r="AB685" s="3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  <c r="AP685" s="30"/>
      <c r="AQ685" s="30"/>
      <c r="AR685" s="30"/>
      <c r="AS685" s="68"/>
      <c r="AT685" s="68"/>
      <c r="AU685" s="30"/>
      <c r="AV685" s="30"/>
      <c r="AW685" s="30"/>
      <c r="AX685" s="30"/>
      <c r="AY685" s="30"/>
      <c r="AZ685" s="30"/>
      <c r="BA685" s="30"/>
      <c r="BB685" s="30"/>
      <c r="BC685" s="30"/>
      <c r="BD685" s="30"/>
      <c r="BE685" s="30"/>
      <c r="BF685" s="30"/>
      <c r="BG685" s="30"/>
      <c r="BH685" s="30"/>
      <c r="BI685" s="30"/>
      <c r="BJ685" s="30"/>
      <c r="BK685" s="30"/>
      <c r="BL685" s="30"/>
      <c r="BM685" s="30"/>
      <c r="BN685" s="30"/>
      <c r="BO685" s="30"/>
    </row>
    <row r="686" spans="1:67" ht="27" customHeight="1" x14ac:dyDescent="0.2">
      <c r="A686" s="63"/>
      <c r="B686" s="30"/>
      <c r="C686" s="30"/>
      <c r="D686" s="30"/>
      <c r="E686" s="30"/>
      <c r="F686" s="30"/>
      <c r="G686" s="30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64"/>
      <c r="S686" s="3"/>
      <c r="T686" s="65"/>
      <c r="U686" s="3"/>
      <c r="V686" s="66"/>
      <c r="W686" s="3"/>
      <c r="X686" s="67"/>
      <c r="Y686" s="3"/>
      <c r="Z686" s="66"/>
      <c r="AA686" s="64"/>
      <c r="AB686" s="3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  <c r="AP686" s="30"/>
      <c r="AQ686" s="30"/>
      <c r="AR686" s="30"/>
      <c r="AS686" s="68"/>
      <c r="AT686" s="68"/>
      <c r="AU686" s="30"/>
      <c r="AV686" s="30"/>
      <c r="AW686" s="30"/>
      <c r="AX686" s="30"/>
      <c r="AY686" s="30"/>
      <c r="AZ686" s="30"/>
      <c r="BA686" s="30"/>
      <c r="BB686" s="30"/>
      <c r="BC686" s="30"/>
      <c r="BD686" s="30"/>
      <c r="BE686" s="30"/>
      <c r="BF686" s="30"/>
      <c r="BG686" s="30"/>
      <c r="BH686" s="30"/>
      <c r="BI686" s="30"/>
      <c r="BJ686" s="30"/>
      <c r="BK686" s="30"/>
      <c r="BL686" s="30"/>
      <c r="BM686" s="30"/>
      <c r="BN686" s="30"/>
      <c r="BO686" s="30"/>
    </row>
    <row r="687" spans="1:67" ht="27" customHeight="1" x14ac:dyDescent="0.2">
      <c r="A687" s="63"/>
      <c r="B687" s="30"/>
      <c r="C687" s="30"/>
      <c r="D687" s="30"/>
      <c r="E687" s="30"/>
      <c r="F687" s="30"/>
      <c r="G687" s="30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64"/>
      <c r="S687" s="3"/>
      <c r="T687" s="65"/>
      <c r="U687" s="3"/>
      <c r="V687" s="66"/>
      <c r="W687" s="3"/>
      <c r="X687" s="67"/>
      <c r="Y687" s="3"/>
      <c r="Z687" s="66"/>
      <c r="AA687" s="64"/>
      <c r="AB687" s="3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68"/>
      <c r="AT687" s="68"/>
      <c r="AU687" s="30"/>
      <c r="AV687" s="30"/>
      <c r="AW687" s="30"/>
      <c r="AX687" s="30"/>
      <c r="AY687" s="30"/>
      <c r="AZ687" s="30"/>
      <c r="BA687" s="30"/>
      <c r="BB687" s="30"/>
      <c r="BC687" s="30"/>
      <c r="BD687" s="30"/>
      <c r="BE687" s="30"/>
      <c r="BF687" s="30"/>
      <c r="BG687" s="30"/>
      <c r="BH687" s="30"/>
      <c r="BI687" s="30"/>
      <c r="BJ687" s="30"/>
      <c r="BK687" s="30"/>
      <c r="BL687" s="30"/>
      <c r="BM687" s="30"/>
      <c r="BN687" s="30"/>
      <c r="BO687" s="30"/>
    </row>
    <row r="688" spans="1:67" ht="27" customHeight="1" x14ac:dyDescent="0.2">
      <c r="A688" s="63"/>
      <c r="B688" s="30"/>
      <c r="C688" s="30"/>
      <c r="D688" s="30"/>
      <c r="E688" s="30"/>
      <c r="F688" s="30"/>
      <c r="G688" s="30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64"/>
      <c r="S688" s="3"/>
      <c r="T688" s="65"/>
      <c r="U688" s="3"/>
      <c r="V688" s="66"/>
      <c r="W688" s="3"/>
      <c r="X688" s="67"/>
      <c r="Y688" s="3"/>
      <c r="Z688" s="66"/>
      <c r="AA688" s="64"/>
      <c r="AB688" s="3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  <c r="AP688" s="30"/>
      <c r="AQ688" s="30"/>
      <c r="AR688" s="30"/>
      <c r="AS688" s="68"/>
      <c r="AT688" s="68"/>
      <c r="AU688" s="30"/>
      <c r="AV688" s="30"/>
      <c r="AW688" s="30"/>
      <c r="AX688" s="30"/>
      <c r="AY688" s="30"/>
      <c r="AZ688" s="30"/>
      <c r="BA688" s="30"/>
      <c r="BB688" s="30"/>
      <c r="BC688" s="30"/>
      <c r="BD688" s="30"/>
      <c r="BE688" s="30"/>
      <c r="BF688" s="30"/>
      <c r="BG688" s="30"/>
      <c r="BH688" s="30"/>
      <c r="BI688" s="30"/>
      <c r="BJ688" s="30"/>
      <c r="BK688" s="30"/>
      <c r="BL688" s="30"/>
      <c r="BM688" s="30"/>
      <c r="BN688" s="30"/>
      <c r="BO688" s="30"/>
    </row>
    <row r="689" spans="1:67" ht="27" customHeight="1" x14ac:dyDescent="0.2">
      <c r="A689" s="63"/>
      <c r="B689" s="30"/>
      <c r="C689" s="30"/>
      <c r="D689" s="30"/>
      <c r="E689" s="30"/>
      <c r="F689" s="30"/>
      <c r="G689" s="30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64"/>
      <c r="S689" s="3"/>
      <c r="T689" s="65"/>
      <c r="U689" s="3"/>
      <c r="V689" s="66"/>
      <c r="W689" s="3"/>
      <c r="X689" s="67"/>
      <c r="Y689" s="3"/>
      <c r="Z689" s="66"/>
      <c r="AA689" s="64"/>
      <c r="AB689" s="3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  <c r="AP689" s="30"/>
      <c r="AQ689" s="30"/>
      <c r="AR689" s="30"/>
      <c r="AS689" s="68"/>
      <c r="AT689" s="68"/>
      <c r="AU689" s="30"/>
      <c r="AV689" s="30"/>
      <c r="AW689" s="30"/>
      <c r="AX689" s="30"/>
      <c r="AY689" s="30"/>
      <c r="AZ689" s="30"/>
      <c r="BA689" s="30"/>
      <c r="BB689" s="30"/>
      <c r="BC689" s="30"/>
      <c r="BD689" s="30"/>
      <c r="BE689" s="30"/>
      <c r="BF689" s="30"/>
      <c r="BG689" s="30"/>
      <c r="BH689" s="30"/>
      <c r="BI689" s="30"/>
      <c r="BJ689" s="30"/>
      <c r="BK689" s="30"/>
      <c r="BL689" s="30"/>
      <c r="BM689" s="30"/>
      <c r="BN689" s="30"/>
      <c r="BO689" s="30"/>
    </row>
    <row r="690" spans="1:67" ht="27" customHeight="1" x14ac:dyDescent="0.2">
      <c r="A690" s="63"/>
      <c r="B690" s="30"/>
      <c r="C690" s="30"/>
      <c r="D690" s="30"/>
      <c r="E690" s="30"/>
      <c r="F690" s="30"/>
      <c r="G690" s="30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64"/>
      <c r="S690" s="3"/>
      <c r="T690" s="65"/>
      <c r="U690" s="3"/>
      <c r="V690" s="66"/>
      <c r="W690" s="3"/>
      <c r="X690" s="67"/>
      <c r="Y690" s="3"/>
      <c r="Z690" s="66"/>
      <c r="AA690" s="64"/>
      <c r="AB690" s="3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  <c r="AP690" s="30"/>
      <c r="AQ690" s="30"/>
      <c r="AR690" s="30"/>
      <c r="AS690" s="68"/>
      <c r="AT690" s="68"/>
      <c r="AU690" s="30"/>
      <c r="AV690" s="30"/>
      <c r="AW690" s="30"/>
      <c r="AX690" s="30"/>
      <c r="AY690" s="30"/>
      <c r="AZ690" s="30"/>
      <c r="BA690" s="30"/>
      <c r="BB690" s="30"/>
      <c r="BC690" s="30"/>
      <c r="BD690" s="30"/>
      <c r="BE690" s="30"/>
      <c r="BF690" s="30"/>
      <c r="BG690" s="30"/>
      <c r="BH690" s="30"/>
      <c r="BI690" s="30"/>
      <c r="BJ690" s="30"/>
      <c r="BK690" s="30"/>
      <c r="BL690" s="30"/>
      <c r="BM690" s="30"/>
      <c r="BN690" s="30"/>
      <c r="BO690" s="30"/>
    </row>
    <row r="691" spans="1:67" ht="27" customHeight="1" x14ac:dyDescent="0.2">
      <c r="A691" s="63"/>
      <c r="B691" s="30"/>
      <c r="C691" s="30"/>
      <c r="D691" s="30"/>
      <c r="E691" s="30"/>
      <c r="F691" s="30"/>
      <c r="G691" s="30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64"/>
      <c r="S691" s="3"/>
      <c r="T691" s="65"/>
      <c r="U691" s="3"/>
      <c r="V691" s="66"/>
      <c r="W691" s="3"/>
      <c r="X691" s="67"/>
      <c r="Y691" s="3"/>
      <c r="Z691" s="66"/>
      <c r="AA691" s="64"/>
      <c r="AB691" s="3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  <c r="AP691" s="30"/>
      <c r="AQ691" s="30"/>
      <c r="AR691" s="30"/>
      <c r="AS691" s="68"/>
      <c r="AT691" s="68"/>
      <c r="AU691" s="30"/>
      <c r="AV691" s="30"/>
      <c r="AW691" s="30"/>
      <c r="AX691" s="30"/>
      <c r="AY691" s="30"/>
      <c r="AZ691" s="30"/>
      <c r="BA691" s="30"/>
      <c r="BB691" s="30"/>
      <c r="BC691" s="30"/>
      <c r="BD691" s="30"/>
      <c r="BE691" s="30"/>
      <c r="BF691" s="30"/>
      <c r="BG691" s="30"/>
      <c r="BH691" s="30"/>
      <c r="BI691" s="30"/>
      <c r="BJ691" s="30"/>
      <c r="BK691" s="30"/>
      <c r="BL691" s="30"/>
      <c r="BM691" s="30"/>
      <c r="BN691" s="30"/>
      <c r="BO691" s="30"/>
    </row>
    <row r="692" spans="1:67" ht="27" customHeight="1" x14ac:dyDescent="0.2">
      <c r="A692" s="63"/>
      <c r="B692" s="30"/>
      <c r="C692" s="30"/>
      <c r="D692" s="30"/>
      <c r="E692" s="30"/>
      <c r="F692" s="30"/>
      <c r="G692" s="30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64"/>
      <c r="S692" s="3"/>
      <c r="T692" s="65"/>
      <c r="U692" s="3"/>
      <c r="V692" s="66"/>
      <c r="W692" s="3"/>
      <c r="X692" s="67"/>
      <c r="Y692" s="3"/>
      <c r="Z692" s="66"/>
      <c r="AA692" s="64"/>
      <c r="AB692" s="3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  <c r="AP692" s="30"/>
      <c r="AQ692" s="30"/>
      <c r="AR692" s="30"/>
      <c r="AS692" s="68"/>
      <c r="AT692" s="68"/>
      <c r="AU692" s="30"/>
      <c r="AV692" s="30"/>
      <c r="AW692" s="30"/>
      <c r="AX692" s="30"/>
      <c r="AY692" s="30"/>
      <c r="AZ692" s="30"/>
      <c r="BA692" s="30"/>
      <c r="BB692" s="30"/>
      <c r="BC692" s="30"/>
      <c r="BD692" s="30"/>
      <c r="BE692" s="30"/>
      <c r="BF692" s="30"/>
      <c r="BG692" s="30"/>
      <c r="BH692" s="30"/>
      <c r="BI692" s="30"/>
      <c r="BJ692" s="30"/>
      <c r="BK692" s="30"/>
      <c r="BL692" s="30"/>
      <c r="BM692" s="30"/>
      <c r="BN692" s="30"/>
      <c r="BO692" s="30"/>
    </row>
    <row r="693" spans="1:67" ht="27" customHeight="1" x14ac:dyDescent="0.2">
      <c r="A693" s="63"/>
      <c r="B693" s="30"/>
      <c r="C693" s="30"/>
      <c r="D693" s="30"/>
      <c r="E693" s="30"/>
      <c r="F693" s="30"/>
      <c r="G693" s="30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64"/>
      <c r="S693" s="3"/>
      <c r="T693" s="65"/>
      <c r="U693" s="3"/>
      <c r="V693" s="66"/>
      <c r="W693" s="3"/>
      <c r="X693" s="67"/>
      <c r="Y693" s="3"/>
      <c r="Z693" s="66"/>
      <c r="AA693" s="64"/>
      <c r="AB693" s="3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  <c r="AP693" s="30"/>
      <c r="AQ693" s="30"/>
      <c r="AR693" s="30"/>
      <c r="AS693" s="68"/>
      <c r="AT693" s="68"/>
      <c r="AU693" s="30"/>
      <c r="AV693" s="30"/>
      <c r="AW693" s="30"/>
      <c r="AX693" s="30"/>
      <c r="AY693" s="30"/>
      <c r="AZ693" s="30"/>
      <c r="BA693" s="30"/>
      <c r="BB693" s="30"/>
      <c r="BC693" s="30"/>
      <c r="BD693" s="30"/>
      <c r="BE693" s="30"/>
      <c r="BF693" s="30"/>
      <c r="BG693" s="30"/>
      <c r="BH693" s="30"/>
      <c r="BI693" s="30"/>
      <c r="BJ693" s="30"/>
      <c r="BK693" s="30"/>
      <c r="BL693" s="30"/>
      <c r="BM693" s="30"/>
      <c r="BN693" s="30"/>
      <c r="BO693" s="30"/>
    </row>
    <row r="694" spans="1:67" ht="27" customHeight="1" x14ac:dyDescent="0.2">
      <c r="A694" s="63"/>
      <c r="B694" s="30"/>
      <c r="C694" s="30"/>
      <c r="D694" s="30"/>
      <c r="E694" s="30"/>
      <c r="F694" s="30"/>
      <c r="G694" s="30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64"/>
      <c r="S694" s="3"/>
      <c r="T694" s="65"/>
      <c r="U694" s="3"/>
      <c r="V694" s="66"/>
      <c r="W694" s="3"/>
      <c r="X694" s="67"/>
      <c r="Y694" s="3"/>
      <c r="Z694" s="66"/>
      <c r="AA694" s="64"/>
      <c r="AB694" s="3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  <c r="AP694" s="30"/>
      <c r="AQ694" s="30"/>
      <c r="AR694" s="30"/>
      <c r="AS694" s="68"/>
      <c r="AT694" s="68"/>
      <c r="AU694" s="30"/>
      <c r="AV694" s="30"/>
      <c r="AW694" s="30"/>
      <c r="AX694" s="30"/>
      <c r="AY694" s="30"/>
      <c r="AZ694" s="30"/>
      <c r="BA694" s="30"/>
      <c r="BB694" s="30"/>
      <c r="BC694" s="30"/>
      <c r="BD694" s="30"/>
      <c r="BE694" s="30"/>
      <c r="BF694" s="30"/>
      <c r="BG694" s="30"/>
      <c r="BH694" s="30"/>
      <c r="BI694" s="30"/>
      <c r="BJ694" s="30"/>
      <c r="BK694" s="30"/>
      <c r="BL694" s="30"/>
      <c r="BM694" s="30"/>
      <c r="BN694" s="30"/>
      <c r="BO694" s="30"/>
    </row>
    <row r="695" spans="1:67" ht="27" customHeight="1" x14ac:dyDescent="0.2">
      <c r="A695" s="63"/>
      <c r="B695" s="30"/>
      <c r="C695" s="30"/>
      <c r="D695" s="30"/>
      <c r="E695" s="30"/>
      <c r="F695" s="30"/>
      <c r="G695" s="30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64"/>
      <c r="S695" s="3"/>
      <c r="T695" s="65"/>
      <c r="U695" s="3"/>
      <c r="V695" s="66"/>
      <c r="W695" s="3"/>
      <c r="X695" s="67"/>
      <c r="Y695" s="3"/>
      <c r="Z695" s="66"/>
      <c r="AA695" s="64"/>
      <c r="AB695" s="3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  <c r="AP695" s="30"/>
      <c r="AQ695" s="30"/>
      <c r="AR695" s="30"/>
      <c r="AS695" s="68"/>
      <c r="AT695" s="68"/>
      <c r="AU695" s="30"/>
      <c r="AV695" s="30"/>
      <c r="AW695" s="30"/>
      <c r="AX695" s="30"/>
      <c r="AY695" s="30"/>
      <c r="AZ695" s="30"/>
      <c r="BA695" s="30"/>
      <c r="BB695" s="30"/>
      <c r="BC695" s="30"/>
      <c r="BD695" s="30"/>
      <c r="BE695" s="30"/>
      <c r="BF695" s="30"/>
      <c r="BG695" s="30"/>
      <c r="BH695" s="30"/>
      <c r="BI695" s="30"/>
      <c r="BJ695" s="30"/>
      <c r="BK695" s="30"/>
      <c r="BL695" s="30"/>
      <c r="BM695" s="30"/>
      <c r="BN695" s="30"/>
      <c r="BO695" s="30"/>
    </row>
    <row r="696" spans="1:67" ht="27" customHeight="1" x14ac:dyDescent="0.2">
      <c r="A696" s="63"/>
      <c r="B696" s="30"/>
      <c r="C696" s="30"/>
      <c r="D696" s="30"/>
      <c r="E696" s="30"/>
      <c r="F696" s="30"/>
      <c r="G696" s="30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64"/>
      <c r="S696" s="3"/>
      <c r="T696" s="65"/>
      <c r="U696" s="3"/>
      <c r="V696" s="66"/>
      <c r="W696" s="3"/>
      <c r="X696" s="67"/>
      <c r="Y696" s="3"/>
      <c r="Z696" s="66"/>
      <c r="AA696" s="64"/>
      <c r="AB696" s="3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  <c r="AP696" s="30"/>
      <c r="AQ696" s="30"/>
      <c r="AR696" s="30"/>
      <c r="AS696" s="68"/>
      <c r="AT696" s="68"/>
      <c r="AU696" s="30"/>
      <c r="AV696" s="30"/>
      <c r="AW696" s="30"/>
      <c r="AX696" s="30"/>
      <c r="AY696" s="30"/>
      <c r="AZ696" s="30"/>
      <c r="BA696" s="30"/>
      <c r="BB696" s="30"/>
      <c r="BC696" s="30"/>
      <c r="BD696" s="30"/>
      <c r="BE696" s="30"/>
      <c r="BF696" s="30"/>
      <c r="BG696" s="30"/>
      <c r="BH696" s="30"/>
      <c r="BI696" s="30"/>
      <c r="BJ696" s="30"/>
      <c r="BK696" s="30"/>
      <c r="BL696" s="30"/>
      <c r="BM696" s="30"/>
      <c r="BN696" s="30"/>
      <c r="BO696" s="30"/>
    </row>
    <row r="697" spans="1:67" ht="27" customHeight="1" x14ac:dyDescent="0.2">
      <c r="A697" s="63"/>
      <c r="B697" s="30"/>
      <c r="C697" s="30"/>
      <c r="D697" s="30"/>
      <c r="E697" s="30"/>
      <c r="F697" s="30"/>
      <c r="G697" s="30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64"/>
      <c r="S697" s="3"/>
      <c r="T697" s="65"/>
      <c r="U697" s="3"/>
      <c r="V697" s="66"/>
      <c r="W697" s="3"/>
      <c r="X697" s="67"/>
      <c r="Y697" s="3"/>
      <c r="Z697" s="66"/>
      <c r="AA697" s="64"/>
      <c r="AB697" s="3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  <c r="AP697" s="30"/>
      <c r="AQ697" s="30"/>
      <c r="AR697" s="30"/>
      <c r="AS697" s="68"/>
      <c r="AT697" s="68"/>
      <c r="AU697" s="30"/>
      <c r="AV697" s="30"/>
      <c r="AW697" s="30"/>
      <c r="AX697" s="30"/>
      <c r="AY697" s="30"/>
      <c r="AZ697" s="30"/>
      <c r="BA697" s="30"/>
      <c r="BB697" s="30"/>
      <c r="BC697" s="30"/>
      <c r="BD697" s="30"/>
      <c r="BE697" s="30"/>
      <c r="BF697" s="30"/>
      <c r="BG697" s="30"/>
      <c r="BH697" s="30"/>
      <c r="BI697" s="30"/>
      <c r="BJ697" s="30"/>
      <c r="BK697" s="30"/>
      <c r="BL697" s="30"/>
      <c r="BM697" s="30"/>
      <c r="BN697" s="30"/>
      <c r="BO697" s="30"/>
    </row>
    <row r="698" spans="1:67" ht="27" customHeight="1" x14ac:dyDescent="0.2">
      <c r="A698" s="63"/>
      <c r="B698" s="30"/>
      <c r="C698" s="30"/>
      <c r="D698" s="30"/>
      <c r="E698" s="30"/>
      <c r="F698" s="30"/>
      <c r="G698" s="30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64"/>
      <c r="S698" s="3"/>
      <c r="T698" s="65"/>
      <c r="U698" s="3"/>
      <c r="V698" s="66"/>
      <c r="W698" s="3"/>
      <c r="X698" s="67"/>
      <c r="Y698" s="3"/>
      <c r="Z698" s="66"/>
      <c r="AA698" s="64"/>
      <c r="AB698" s="3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  <c r="AP698" s="30"/>
      <c r="AQ698" s="30"/>
      <c r="AR698" s="30"/>
      <c r="AS698" s="68"/>
      <c r="AT698" s="68"/>
      <c r="AU698" s="30"/>
      <c r="AV698" s="30"/>
      <c r="AW698" s="30"/>
      <c r="AX698" s="30"/>
      <c r="AY698" s="30"/>
      <c r="AZ698" s="30"/>
      <c r="BA698" s="30"/>
      <c r="BB698" s="30"/>
      <c r="BC698" s="30"/>
      <c r="BD698" s="30"/>
      <c r="BE698" s="30"/>
      <c r="BF698" s="30"/>
      <c r="BG698" s="30"/>
      <c r="BH698" s="30"/>
      <c r="BI698" s="30"/>
      <c r="BJ698" s="30"/>
      <c r="BK698" s="30"/>
      <c r="BL698" s="30"/>
      <c r="BM698" s="30"/>
      <c r="BN698" s="30"/>
      <c r="BO698" s="30"/>
    </row>
    <row r="699" spans="1:67" ht="27" customHeight="1" x14ac:dyDescent="0.2">
      <c r="A699" s="63"/>
      <c r="B699" s="30"/>
      <c r="C699" s="30"/>
      <c r="D699" s="30"/>
      <c r="E699" s="30"/>
      <c r="F699" s="30"/>
      <c r="G699" s="30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64"/>
      <c r="S699" s="3"/>
      <c r="T699" s="65"/>
      <c r="U699" s="3"/>
      <c r="V699" s="66"/>
      <c r="W699" s="3"/>
      <c r="X699" s="67"/>
      <c r="Y699" s="3"/>
      <c r="Z699" s="66"/>
      <c r="AA699" s="64"/>
      <c r="AB699" s="3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  <c r="AP699" s="30"/>
      <c r="AQ699" s="30"/>
      <c r="AR699" s="30"/>
      <c r="AS699" s="68"/>
      <c r="AT699" s="68"/>
      <c r="AU699" s="30"/>
      <c r="AV699" s="30"/>
      <c r="AW699" s="30"/>
      <c r="AX699" s="30"/>
      <c r="AY699" s="30"/>
      <c r="AZ699" s="30"/>
      <c r="BA699" s="30"/>
      <c r="BB699" s="30"/>
      <c r="BC699" s="30"/>
      <c r="BD699" s="30"/>
      <c r="BE699" s="30"/>
      <c r="BF699" s="30"/>
      <c r="BG699" s="30"/>
      <c r="BH699" s="30"/>
      <c r="BI699" s="30"/>
      <c r="BJ699" s="30"/>
      <c r="BK699" s="30"/>
      <c r="BL699" s="30"/>
      <c r="BM699" s="30"/>
      <c r="BN699" s="30"/>
      <c r="BO699" s="30"/>
    </row>
    <row r="700" spans="1:67" ht="27" customHeight="1" x14ac:dyDescent="0.2">
      <c r="A700" s="63"/>
      <c r="B700" s="30"/>
      <c r="C700" s="30"/>
      <c r="D700" s="30"/>
      <c r="E700" s="30"/>
      <c r="F700" s="30"/>
      <c r="G700" s="30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64"/>
      <c r="S700" s="3"/>
      <c r="T700" s="65"/>
      <c r="U700" s="3"/>
      <c r="V700" s="66"/>
      <c r="W700" s="3"/>
      <c r="X700" s="67"/>
      <c r="Y700" s="3"/>
      <c r="Z700" s="66"/>
      <c r="AA700" s="64"/>
      <c r="AB700" s="3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68"/>
      <c r="AT700" s="68"/>
      <c r="AU700" s="30"/>
      <c r="AV700" s="30"/>
      <c r="AW700" s="30"/>
      <c r="AX700" s="30"/>
      <c r="AY700" s="30"/>
      <c r="AZ700" s="30"/>
      <c r="BA700" s="30"/>
      <c r="BB700" s="30"/>
      <c r="BC700" s="30"/>
      <c r="BD700" s="30"/>
      <c r="BE700" s="30"/>
      <c r="BF700" s="30"/>
      <c r="BG700" s="30"/>
      <c r="BH700" s="30"/>
      <c r="BI700" s="30"/>
      <c r="BJ700" s="30"/>
      <c r="BK700" s="30"/>
      <c r="BL700" s="30"/>
      <c r="BM700" s="30"/>
      <c r="BN700" s="30"/>
      <c r="BO700" s="30"/>
    </row>
    <row r="701" spans="1:67" ht="27" customHeight="1" x14ac:dyDescent="0.2">
      <c r="A701" s="63"/>
      <c r="B701" s="30"/>
      <c r="C701" s="30"/>
      <c r="D701" s="30"/>
      <c r="E701" s="30"/>
      <c r="F701" s="30"/>
      <c r="G701" s="30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64"/>
      <c r="S701" s="3"/>
      <c r="T701" s="65"/>
      <c r="U701" s="3"/>
      <c r="V701" s="66"/>
      <c r="W701" s="3"/>
      <c r="X701" s="67"/>
      <c r="Y701" s="3"/>
      <c r="Z701" s="66"/>
      <c r="AA701" s="64"/>
      <c r="AB701" s="3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  <c r="AP701" s="30"/>
      <c r="AQ701" s="30"/>
      <c r="AR701" s="30"/>
      <c r="AS701" s="68"/>
      <c r="AT701" s="68"/>
      <c r="AU701" s="30"/>
      <c r="AV701" s="30"/>
      <c r="AW701" s="30"/>
      <c r="AX701" s="30"/>
      <c r="AY701" s="30"/>
      <c r="AZ701" s="30"/>
      <c r="BA701" s="30"/>
      <c r="BB701" s="30"/>
      <c r="BC701" s="30"/>
      <c r="BD701" s="30"/>
      <c r="BE701" s="30"/>
      <c r="BF701" s="30"/>
      <c r="BG701" s="30"/>
      <c r="BH701" s="30"/>
      <c r="BI701" s="30"/>
      <c r="BJ701" s="30"/>
      <c r="BK701" s="30"/>
      <c r="BL701" s="30"/>
      <c r="BM701" s="30"/>
      <c r="BN701" s="30"/>
      <c r="BO701" s="30"/>
    </row>
    <row r="702" spans="1:67" ht="27" customHeight="1" x14ac:dyDescent="0.2">
      <c r="A702" s="63"/>
      <c r="B702" s="30"/>
      <c r="C702" s="30"/>
      <c r="D702" s="30"/>
      <c r="E702" s="30"/>
      <c r="F702" s="30"/>
      <c r="G702" s="30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64"/>
      <c r="S702" s="3"/>
      <c r="T702" s="65"/>
      <c r="U702" s="3"/>
      <c r="V702" s="66"/>
      <c r="W702" s="3"/>
      <c r="X702" s="67"/>
      <c r="Y702" s="3"/>
      <c r="Z702" s="66"/>
      <c r="AA702" s="64"/>
      <c r="AB702" s="3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  <c r="AP702" s="30"/>
      <c r="AQ702" s="30"/>
      <c r="AR702" s="30"/>
      <c r="AS702" s="68"/>
      <c r="AT702" s="68"/>
      <c r="AU702" s="30"/>
      <c r="AV702" s="30"/>
      <c r="AW702" s="30"/>
      <c r="AX702" s="30"/>
      <c r="AY702" s="30"/>
      <c r="AZ702" s="30"/>
      <c r="BA702" s="30"/>
      <c r="BB702" s="30"/>
      <c r="BC702" s="30"/>
      <c r="BD702" s="30"/>
      <c r="BE702" s="30"/>
      <c r="BF702" s="30"/>
      <c r="BG702" s="30"/>
      <c r="BH702" s="30"/>
      <c r="BI702" s="30"/>
      <c r="BJ702" s="30"/>
      <c r="BK702" s="30"/>
      <c r="BL702" s="30"/>
      <c r="BM702" s="30"/>
      <c r="BN702" s="30"/>
      <c r="BO702" s="30"/>
    </row>
    <row r="703" spans="1:67" ht="27" customHeight="1" x14ac:dyDescent="0.2">
      <c r="A703" s="63"/>
      <c r="B703" s="30"/>
      <c r="C703" s="30"/>
      <c r="D703" s="30"/>
      <c r="E703" s="30"/>
      <c r="F703" s="30"/>
      <c r="G703" s="30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64"/>
      <c r="S703" s="3"/>
      <c r="T703" s="65"/>
      <c r="U703" s="3"/>
      <c r="V703" s="66"/>
      <c r="W703" s="3"/>
      <c r="X703" s="67"/>
      <c r="Y703" s="3"/>
      <c r="Z703" s="66"/>
      <c r="AA703" s="64"/>
      <c r="AB703" s="3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  <c r="AP703" s="30"/>
      <c r="AQ703" s="30"/>
      <c r="AR703" s="30"/>
      <c r="AS703" s="68"/>
      <c r="AT703" s="68"/>
      <c r="AU703" s="30"/>
      <c r="AV703" s="30"/>
      <c r="AW703" s="30"/>
      <c r="AX703" s="30"/>
      <c r="AY703" s="30"/>
      <c r="AZ703" s="30"/>
      <c r="BA703" s="30"/>
      <c r="BB703" s="30"/>
      <c r="BC703" s="30"/>
      <c r="BD703" s="30"/>
      <c r="BE703" s="30"/>
      <c r="BF703" s="30"/>
      <c r="BG703" s="30"/>
      <c r="BH703" s="30"/>
      <c r="BI703" s="30"/>
      <c r="BJ703" s="30"/>
      <c r="BK703" s="30"/>
      <c r="BL703" s="30"/>
      <c r="BM703" s="30"/>
      <c r="BN703" s="30"/>
      <c r="BO703" s="30"/>
    </row>
    <row r="704" spans="1:67" ht="27" customHeight="1" x14ac:dyDescent="0.2">
      <c r="A704" s="63"/>
      <c r="B704" s="30"/>
      <c r="C704" s="30"/>
      <c r="D704" s="30"/>
      <c r="E704" s="30"/>
      <c r="F704" s="30"/>
      <c r="G704" s="30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64"/>
      <c r="S704" s="3"/>
      <c r="T704" s="65"/>
      <c r="U704" s="3"/>
      <c r="V704" s="66"/>
      <c r="W704" s="3"/>
      <c r="X704" s="67"/>
      <c r="Y704" s="3"/>
      <c r="Z704" s="66"/>
      <c r="AA704" s="64"/>
      <c r="AB704" s="3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68"/>
      <c r="AT704" s="68"/>
      <c r="AU704" s="30"/>
      <c r="AV704" s="30"/>
      <c r="AW704" s="30"/>
      <c r="AX704" s="30"/>
      <c r="AY704" s="30"/>
      <c r="AZ704" s="30"/>
      <c r="BA704" s="30"/>
      <c r="BB704" s="30"/>
      <c r="BC704" s="30"/>
      <c r="BD704" s="30"/>
      <c r="BE704" s="30"/>
      <c r="BF704" s="30"/>
      <c r="BG704" s="30"/>
      <c r="BH704" s="30"/>
      <c r="BI704" s="30"/>
      <c r="BJ704" s="30"/>
      <c r="BK704" s="30"/>
      <c r="BL704" s="30"/>
      <c r="BM704" s="30"/>
      <c r="BN704" s="30"/>
      <c r="BO704" s="30"/>
    </row>
    <row r="705" spans="1:67" ht="27" customHeight="1" x14ac:dyDescent="0.2">
      <c r="A705" s="63"/>
      <c r="B705" s="30"/>
      <c r="C705" s="30"/>
      <c r="D705" s="30"/>
      <c r="E705" s="30"/>
      <c r="F705" s="30"/>
      <c r="G705" s="30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64"/>
      <c r="S705" s="3"/>
      <c r="T705" s="65"/>
      <c r="U705" s="3"/>
      <c r="V705" s="66"/>
      <c r="W705" s="3"/>
      <c r="X705" s="67"/>
      <c r="Y705" s="3"/>
      <c r="Z705" s="66"/>
      <c r="AA705" s="64"/>
      <c r="AB705" s="3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  <c r="AP705" s="30"/>
      <c r="AQ705" s="30"/>
      <c r="AR705" s="30"/>
      <c r="AS705" s="68"/>
      <c r="AT705" s="68"/>
      <c r="AU705" s="30"/>
      <c r="AV705" s="30"/>
      <c r="AW705" s="30"/>
      <c r="AX705" s="30"/>
      <c r="AY705" s="30"/>
      <c r="AZ705" s="30"/>
      <c r="BA705" s="30"/>
      <c r="BB705" s="30"/>
      <c r="BC705" s="30"/>
      <c r="BD705" s="30"/>
      <c r="BE705" s="30"/>
      <c r="BF705" s="30"/>
      <c r="BG705" s="30"/>
      <c r="BH705" s="30"/>
      <c r="BI705" s="30"/>
      <c r="BJ705" s="30"/>
      <c r="BK705" s="30"/>
      <c r="BL705" s="30"/>
      <c r="BM705" s="30"/>
      <c r="BN705" s="30"/>
      <c r="BO705" s="30"/>
    </row>
    <row r="706" spans="1:67" ht="27" customHeight="1" x14ac:dyDescent="0.2">
      <c r="A706" s="63"/>
      <c r="B706" s="30"/>
      <c r="C706" s="30"/>
      <c r="D706" s="30"/>
      <c r="E706" s="30"/>
      <c r="F706" s="30"/>
      <c r="G706" s="30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64"/>
      <c r="S706" s="3"/>
      <c r="T706" s="65"/>
      <c r="U706" s="3"/>
      <c r="V706" s="66"/>
      <c r="W706" s="3"/>
      <c r="X706" s="67"/>
      <c r="Y706" s="3"/>
      <c r="Z706" s="66"/>
      <c r="AA706" s="64"/>
      <c r="AB706" s="3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  <c r="AP706" s="30"/>
      <c r="AQ706" s="30"/>
      <c r="AR706" s="30"/>
      <c r="AS706" s="68"/>
      <c r="AT706" s="68"/>
      <c r="AU706" s="30"/>
      <c r="AV706" s="30"/>
      <c r="AW706" s="30"/>
      <c r="AX706" s="30"/>
      <c r="AY706" s="30"/>
      <c r="AZ706" s="30"/>
      <c r="BA706" s="30"/>
      <c r="BB706" s="30"/>
      <c r="BC706" s="30"/>
      <c r="BD706" s="30"/>
      <c r="BE706" s="30"/>
      <c r="BF706" s="30"/>
      <c r="BG706" s="30"/>
      <c r="BH706" s="30"/>
      <c r="BI706" s="30"/>
      <c r="BJ706" s="30"/>
      <c r="BK706" s="30"/>
      <c r="BL706" s="30"/>
      <c r="BM706" s="30"/>
      <c r="BN706" s="30"/>
      <c r="BO706" s="30"/>
    </row>
    <row r="707" spans="1:67" ht="27" customHeight="1" x14ac:dyDescent="0.2">
      <c r="A707" s="63"/>
      <c r="B707" s="30"/>
      <c r="C707" s="30"/>
      <c r="D707" s="30"/>
      <c r="E707" s="30"/>
      <c r="F707" s="30"/>
      <c r="G707" s="30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64"/>
      <c r="S707" s="3"/>
      <c r="T707" s="65"/>
      <c r="U707" s="3"/>
      <c r="V707" s="66"/>
      <c r="W707" s="3"/>
      <c r="X707" s="67"/>
      <c r="Y707" s="3"/>
      <c r="Z707" s="66"/>
      <c r="AA707" s="64"/>
      <c r="AB707" s="3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  <c r="AP707" s="30"/>
      <c r="AQ707" s="30"/>
      <c r="AR707" s="30"/>
      <c r="AS707" s="68"/>
      <c r="AT707" s="68"/>
      <c r="AU707" s="30"/>
      <c r="AV707" s="30"/>
      <c r="AW707" s="30"/>
      <c r="AX707" s="30"/>
      <c r="AY707" s="30"/>
      <c r="AZ707" s="30"/>
      <c r="BA707" s="30"/>
      <c r="BB707" s="30"/>
      <c r="BC707" s="30"/>
      <c r="BD707" s="30"/>
      <c r="BE707" s="30"/>
      <c r="BF707" s="30"/>
      <c r="BG707" s="30"/>
      <c r="BH707" s="30"/>
      <c r="BI707" s="30"/>
      <c r="BJ707" s="30"/>
      <c r="BK707" s="30"/>
      <c r="BL707" s="30"/>
      <c r="BM707" s="30"/>
      <c r="BN707" s="30"/>
      <c r="BO707" s="30"/>
    </row>
    <row r="708" spans="1:67" ht="27" customHeight="1" x14ac:dyDescent="0.2">
      <c r="A708" s="63"/>
      <c r="B708" s="30"/>
      <c r="C708" s="30"/>
      <c r="D708" s="30"/>
      <c r="E708" s="30"/>
      <c r="F708" s="30"/>
      <c r="G708" s="30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64"/>
      <c r="S708" s="3"/>
      <c r="T708" s="65"/>
      <c r="U708" s="3"/>
      <c r="V708" s="66"/>
      <c r="W708" s="3"/>
      <c r="X708" s="67"/>
      <c r="Y708" s="3"/>
      <c r="Z708" s="66"/>
      <c r="AA708" s="64"/>
      <c r="AB708" s="3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  <c r="AP708" s="30"/>
      <c r="AQ708" s="30"/>
      <c r="AR708" s="30"/>
      <c r="AS708" s="68"/>
      <c r="AT708" s="68"/>
      <c r="AU708" s="30"/>
      <c r="AV708" s="30"/>
      <c r="AW708" s="30"/>
      <c r="AX708" s="30"/>
      <c r="AY708" s="30"/>
      <c r="AZ708" s="30"/>
      <c r="BA708" s="30"/>
      <c r="BB708" s="30"/>
      <c r="BC708" s="30"/>
      <c r="BD708" s="30"/>
      <c r="BE708" s="30"/>
      <c r="BF708" s="30"/>
      <c r="BG708" s="30"/>
      <c r="BH708" s="30"/>
      <c r="BI708" s="30"/>
      <c r="BJ708" s="30"/>
      <c r="BK708" s="30"/>
      <c r="BL708" s="30"/>
      <c r="BM708" s="30"/>
      <c r="BN708" s="30"/>
      <c r="BO708" s="30"/>
    </row>
    <row r="709" spans="1:67" ht="27" customHeight="1" x14ac:dyDescent="0.2">
      <c r="A709" s="63"/>
      <c r="B709" s="30"/>
      <c r="C709" s="30"/>
      <c r="D709" s="30"/>
      <c r="E709" s="30"/>
      <c r="F709" s="30"/>
      <c r="G709" s="30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64"/>
      <c r="S709" s="3"/>
      <c r="T709" s="65"/>
      <c r="U709" s="3"/>
      <c r="V709" s="66"/>
      <c r="W709" s="3"/>
      <c r="X709" s="67"/>
      <c r="Y709" s="3"/>
      <c r="Z709" s="66"/>
      <c r="AA709" s="64"/>
      <c r="AB709" s="3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  <c r="AP709" s="30"/>
      <c r="AQ709" s="30"/>
      <c r="AR709" s="30"/>
      <c r="AS709" s="68"/>
      <c r="AT709" s="68"/>
      <c r="AU709" s="30"/>
      <c r="AV709" s="30"/>
      <c r="AW709" s="30"/>
      <c r="AX709" s="30"/>
      <c r="AY709" s="30"/>
      <c r="AZ709" s="30"/>
      <c r="BA709" s="30"/>
      <c r="BB709" s="30"/>
      <c r="BC709" s="30"/>
      <c r="BD709" s="30"/>
      <c r="BE709" s="30"/>
      <c r="BF709" s="30"/>
      <c r="BG709" s="30"/>
      <c r="BH709" s="30"/>
      <c r="BI709" s="30"/>
      <c r="BJ709" s="30"/>
      <c r="BK709" s="30"/>
      <c r="BL709" s="30"/>
      <c r="BM709" s="30"/>
      <c r="BN709" s="30"/>
      <c r="BO709" s="30"/>
    </row>
    <row r="710" spans="1:67" ht="27" customHeight="1" x14ac:dyDescent="0.2">
      <c r="A710" s="63"/>
      <c r="B710" s="30"/>
      <c r="C710" s="30"/>
      <c r="D710" s="30"/>
      <c r="E710" s="30"/>
      <c r="F710" s="30"/>
      <c r="G710" s="30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64"/>
      <c r="S710" s="3"/>
      <c r="T710" s="65"/>
      <c r="U710" s="3"/>
      <c r="V710" s="66"/>
      <c r="W710" s="3"/>
      <c r="X710" s="67"/>
      <c r="Y710" s="3"/>
      <c r="Z710" s="66"/>
      <c r="AA710" s="64"/>
      <c r="AB710" s="3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  <c r="AP710" s="30"/>
      <c r="AQ710" s="30"/>
      <c r="AR710" s="30"/>
      <c r="AS710" s="68"/>
      <c r="AT710" s="68"/>
      <c r="AU710" s="30"/>
      <c r="AV710" s="30"/>
      <c r="AW710" s="30"/>
      <c r="AX710" s="30"/>
      <c r="AY710" s="30"/>
      <c r="AZ710" s="30"/>
      <c r="BA710" s="30"/>
      <c r="BB710" s="30"/>
      <c r="BC710" s="30"/>
      <c r="BD710" s="30"/>
      <c r="BE710" s="30"/>
      <c r="BF710" s="30"/>
      <c r="BG710" s="30"/>
      <c r="BH710" s="30"/>
      <c r="BI710" s="30"/>
      <c r="BJ710" s="30"/>
      <c r="BK710" s="30"/>
      <c r="BL710" s="30"/>
      <c r="BM710" s="30"/>
      <c r="BN710" s="30"/>
      <c r="BO710" s="30"/>
    </row>
    <row r="711" spans="1:67" ht="27" customHeight="1" x14ac:dyDescent="0.2">
      <c r="A711" s="63"/>
      <c r="B711" s="30"/>
      <c r="C711" s="30"/>
      <c r="D711" s="30"/>
      <c r="E711" s="30"/>
      <c r="F711" s="30"/>
      <c r="G711" s="30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64"/>
      <c r="S711" s="3"/>
      <c r="T711" s="65"/>
      <c r="U711" s="3"/>
      <c r="V711" s="66"/>
      <c r="W711" s="3"/>
      <c r="X711" s="67"/>
      <c r="Y711" s="3"/>
      <c r="Z711" s="66"/>
      <c r="AA711" s="64"/>
      <c r="AB711" s="3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  <c r="AP711" s="30"/>
      <c r="AQ711" s="30"/>
      <c r="AR711" s="30"/>
      <c r="AS711" s="68"/>
      <c r="AT711" s="68"/>
      <c r="AU711" s="30"/>
      <c r="AV711" s="30"/>
      <c r="AW711" s="30"/>
      <c r="AX711" s="30"/>
      <c r="AY711" s="30"/>
      <c r="AZ711" s="30"/>
      <c r="BA711" s="30"/>
      <c r="BB711" s="30"/>
      <c r="BC711" s="30"/>
      <c r="BD711" s="30"/>
      <c r="BE711" s="30"/>
      <c r="BF711" s="30"/>
      <c r="BG711" s="30"/>
      <c r="BH711" s="30"/>
      <c r="BI711" s="30"/>
      <c r="BJ711" s="30"/>
      <c r="BK711" s="30"/>
      <c r="BL711" s="30"/>
      <c r="BM711" s="30"/>
      <c r="BN711" s="30"/>
      <c r="BO711" s="30"/>
    </row>
    <row r="712" spans="1:67" ht="27" customHeight="1" x14ac:dyDescent="0.2">
      <c r="A712" s="63"/>
      <c r="B712" s="30"/>
      <c r="C712" s="30"/>
      <c r="D712" s="30"/>
      <c r="E712" s="30"/>
      <c r="F712" s="30"/>
      <c r="G712" s="30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64"/>
      <c r="S712" s="3"/>
      <c r="T712" s="65"/>
      <c r="U712" s="3"/>
      <c r="V712" s="66"/>
      <c r="W712" s="3"/>
      <c r="X712" s="67"/>
      <c r="Y712" s="3"/>
      <c r="Z712" s="66"/>
      <c r="AA712" s="64"/>
      <c r="AB712" s="3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  <c r="AP712" s="30"/>
      <c r="AQ712" s="30"/>
      <c r="AR712" s="30"/>
      <c r="AS712" s="68"/>
      <c r="AT712" s="68"/>
      <c r="AU712" s="30"/>
      <c r="AV712" s="30"/>
      <c r="AW712" s="30"/>
      <c r="AX712" s="30"/>
      <c r="AY712" s="30"/>
      <c r="AZ712" s="30"/>
      <c r="BA712" s="30"/>
      <c r="BB712" s="30"/>
      <c r="BC712" s="30"/>
      <c r="BD712" s="30"/>
      <c r="BE712" s="30"/>
      <c r="BF712" s="30"/>
      <c r="BG712" s="30"/>
      <c r="BH712" s="30"/>
      <c r="BI712" s="30"/>
      <c r="BJ712" s="30"/>
      <c r="BK712" s="30"/>
      <c r="BL712" s="30"/>
      <c r="BM712" s="30"/>
      <c r="BN712" s="30"/>
      <c r="BO712" s="30"/>
    </row>
    <row r="713" spans="1:67" ht="27" customHeight="1" x14ac:dyDescent="0.2">
      <c r="A713" s="63"/>
      <c r="B713" s="30"/>
      <c r="C713" s="30"/>
      <c r="D713" s="30"/>
      <c r="E713" s="30"/>
      <c r="F713" s="30"/>
      <c r="G713" s="30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64"/>
      <c r="S713" s="3"/>
      <c r="T713" s="65"/>
      <c r="U713" s="3"/>
      <c r="V713" s="66"/>
      <c r="W713" s="3"/>
      <c r="X713" s="67"/>
      <c r="Y713" s="3"/>
      <c r="Z713" s="66"/>
      <c r="AA713" s="64"/>
      <c r="AB713" s="3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68"/>
      <c r="AT713" s="68"/>
      <c r="AU713" s="30"/>
      <c r="AV713" s="30"/>
      <c r="AW713" s="30"/>
      <c r="AX713" s="30"/>
      <c r="AY713" s="30"/>
      <c r="AZ713" s="30"/>
      <c r="BA713" s="30"/>
      <c r="BB713" s="30"/>
      <c r="BC713" s="30"/>
      <c r="BD713" s="30"/>
      <c r="BE713" s="30"/>
      <c r="BF713" s="30"/>
      <c r="BG713" s="30"/>
      <c r="BH713" s="30"/>
      <c r="BI713" s="30"/>
      <c r="BJ713" s="30"/>
      <c r="BK713" s="30"/>
      <c r="BL713" s="30"/>
      <c r="BM713" s="30"/>
      <c r="BN713" s="30"/>
      <c r="BO713" s="30"/>
    </row>
    <row r="714" spans="1:67" ht="27" customHeight="1" x14ac:dyDescent="0.2">
      <c r="A714" s="63"/>
      <c r="B714" s="30"/>
      <c r="C714" s="30"/>
      <c r="D714" s="30"/>
      <c r="E714" s="30"/>
      <c r="F714" s="30"/>
      <c r="G714" s="30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64"/>
      <c r="S714" s="3"/>
      <c r="T714" s="65"/>
      <c r="U714" s="3"/>
      <c r="V714" s="66"/>
      <c r="W714" s="3"/>
      <c r="X714" s="67"/>
      <c r="Y714" s="3"/>
      <c r="Z714" s="66"/>
      <c r="AA714" s="64"/>
      <c r="AB714" s="3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  <c r="AP714" s="30"/>
      <c r="AQ714" s="30"/>
      <c r="AR714" s="30"/>
      <c r="AS714" s="68"/>
      <c r="AT714" s="68"/>
      <c r="AU714" s="30"/>
      <c r="AV714" s="30"/>
      <c r="AW714" s="30"/>
      <c r="AX714" s="30"/>
      <c r="AY714" s="30"/>
      <c r="AZ714" s="30"/>
      <c r="BA714" s="30"/>
      <c r="BB714" s="30"/>
      <c r="BC714" s="30"/>
      <c r="BD714" s="30"/>
      <c r="BE714" s="30"/>
      <c r="BF714" s="30"/>
      <c r="BG714" s="30"/>
      <c r="BH714" s="30"/>
      <c r="BI714" s="30"/>
      <c r="BJ714" s="30"/>
      <c r="BK714" s="30"/>
      <c r="BL714" s="30"/>
      <c r="BM714" s="30"/>
      <c r="BN714" s="30"/>
      <c r="BO714" s="30"/>
    </row>
    <row r="715" spans="1:67" ht="27" customHeight="1" x14ac:dyDescent="0.2">
      <c r="A715" s="63"/>
      <c r="B715" s="30"/>
      <c r="C715" s="30"/>
      <c r="D715" s="30"/>
      <c r="E715" s="30"/>
      <c r="F715" s="30"/>
      <c r="G715" s="30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64"/>
      <c r="S715" s="3"/>
      <c r="T715" s="65"/>
      <c r="U715" s="3"/>
      <c r="V715" s="66"/>
      <c r="W715" s="3"/>
      <c r="X715" s="67"/>
      <c r="Y715" s="3"/>
      <c r="Z715" s="66"/>
      <c r="AA715" s="64"/>
      <c r="AB715" s="3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  <c r="AP715" s="30"/>
      <c r="AQ715" s="30"/>
      <c r="AR715" s="30"/>
      <c r="AS715" s="68"/>
      <c r="AT715" s="68"/>
      <c r="AU715" s="30"/>
      <c r="AV715" s="30"/>
      <c r="AW715" s="30"/>
      <c r="AX715" s="30"/>
      <c r="AY715" s="30"/>
      <c r="AZ715" s="30"/>
      <c r="BA715" s="30"/>
      <c r="BB715" s="30"/>
      <c r="BC715" s="30"/>
      <c r="BD715" s="30"/>
      <c r="BE715" s="30"/>
      <c r="BF715" s="30"/>
      <c r="BG715" s="30"/>
      <c r="BH715" s="30"/>
      <c r="BI715" s="30"/>
      <c r="BJ715" s="30"/>
      <c r="BK715" s="30"/>
      <c r="BL715" s="30"/>
      <c r="BM715" s="30"/>
      <c r="BN715" s="30"/>
      <c r="BO715" s="30"/>
    </row>
    <row r="716" spans="1:67" ht="27" customHeight="1" x14ac:dyDescent="0.2">
      <c r="A716" s="63"/>
      <c r="B716" s="30"/>
      <c r="C716" s="30"/>
      <c r="D716" s="30"/>
      <c r="E716" s="30"/>
      <c r="F716" s="30"/>
      <c r="G716" s="30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64"/>
      <c r="S716" s="3"/>
      <c r="T716" s="65"/>
      <c r="U716" s="3"/>
      <c r="V716" s="66"/>
      <c r="W716" s="3"/>
      <c r="X716" s="67"/>
      <c r="Y716" s="3"/>
      <c r="Z716" s="66"/>
      <c r="AA716" s="64"/>
      <c r="AB716" s="3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  <c r="AP716" s="30"/>
      <c r="AQ716" s="30"/>
      <c r="AR716" s="30"/>
      <c r="AS716" s="68"/>
      <c r="AT716" s="68"/>
      <c r="AU716" s="30"/>
      <c r="AV716" s="30"/>
      <c r="AW716" s="30"/>
      <c r="AX716" s="30"/>
      <c r="AY716" s="30"/>
      <c r="AZ716" s="30"/>
      <c r="BA716" s="30"/>
      <c r="BB716" s="30"/>
      <c r="BC716" s="30"/>
      <c r="BD716" s="30"/>
      <c r="BE716" s="30"/>
      <c r="BF716" s="30"/>
      <c r="BG716" s="30"/>
      <c r="BH716" s="30"/>
      <c r="BI716" s="30"/>
      <c r="BJ716" s="30"/>
      <c r="BK716" s="30"/>
      <c r="BL716" s="30"/>
      <c r="BM716" s="30"/>
      <c r="BN716" s="30"/>
      <c r="BO716" s="30"/>
    </row>
    <row r="717" spans="1:67" ht="27" customHeight="1" x14ac:dyDescent="0.2">
      <c r="A717" s="63"/>
      <c r="B717" s="30"/>
      <c r="C717" s="30"/>
      <c r="D717" s="30"/>
      <c r="E717" s="30"/>
      <c r="F717" s="30"/>
      <c r="G717" s="30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64"/>
      <c r="S717" s="3"/>
      <c r="T717" s="65"/>
      <c r="U717" s="3"/>
      <c r="V717" s="66"/>
      <c r="W717" s="3"/>
      <c r="X717" s="67"/>
      <c r="Y717" s="3"/>
      <c r="Z717" s="66"/>
      <c r="AA717" s="64"/>
      <c r="AB717" s="3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  <c r="AP717" s="30"/>
      <c r="AQ717" s="30"/>
      <c r="AR717" s="30"/>
      <c r="AS717" s="68"/>
      <c r="AT717" s="68"/>
      <c r="AU717" s="30"/>
      <c r="AV717" s="30"/>
      <c r="AW717" s="30"/>
      <c r="AX717" s="30"/>
      <c r="AY717" s="30"/>
      <c r="AZ717" s="30"/>
      <c r="BA717" s="30"/>
      <c r="BB717" s="30"/>
      <c r="BC717" s="30"/>
      <c r="BD717" s="30"/>
      <c r="BE717" s="30"/>
      <c r="BF717" s="30"/>
      <c r="BG717" s="30"/>
      <c r="BH717" s="30"/>
      <c r="BI717" s="30"/>
      <c r="BJ717" s="30"/>
      <c r="BK717" s="30"/>
      <c r="BL717" s="30"/>
      <c r="BM717" s="30"/>
      <c r="BN717" s="30"/>
      <c r="BO717" s="30"/>
    </row>
    <row r="718" spans="1:67" ht="27" customHeight="1" x14ac:dyDescent="0.2">
      <c r="A718" s="63"/>
      <c r="B718" s="30"/>
      <c r="C718" s="30"/>
      <c r="D718" s="30"/>
      <c r="E718" s="30"/>
      <c r="F718" s="30"/>
      <c r="G718" s="30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64"/>
      <c r="S718" s="3"/>
      <c r="T718" s="65"/>
      <c r="U718" s="3"/>
      <c r="V718" s="66"/>
      <c r="W718" s="3"/>
      <c r="X718" s="67"/>
      <c r="Y718" s="3"/>
      <c r="Z718" s="66"/>
      <c r="AA718" s="64"/>
      <c r="AB718" s="3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  <c r="AP718" s="30"/>
      <c r="AQ718" s="30"/>
      <c r="AR718" s="30"/>
      <c r="AS718" s="68"/>
      <c r="AT718" s="68"/>
      <c r="AU718" s="30"/>
      <c r="AV718" s="30"/>
      <c r="AW718" s="30"/>
      <c r="AX718" s="30"/>
      <c r="AY718" s="30"/>
      <c r="AZ718" s="30"/>
      <c r="BA718" s="30"/>
      <c r="BB718" s="30"/>
      <c r="BC718" s="30"/>
      <c r="BD718" s="30"/>
      <c r="BE718" s="30"/>
      <c r="BF718" s="30"/>
      <c r="BG718" s="30"/>
      <c r="BH718" s="30"/>
      <c r="BI718" s="30"/>
      <c r="BJ718" s="30"/>
      <c r="BK718" s="30"/>
      <c r="BL718" s="30"/>
      <c r="BM718" s="30"/>
      <c r="BN718" s="30"/>
      <c r="BO718" s="30"/>
    </row>
    <row r="719" spans="1:67" ht="27" customHeight="1" x14ac:dyDescent="0.2">
      <c r="A719" s="63"/>
      <c r="B719" s="30"/>
      <c r="C719" s="30"/>
      <c r="D719" s="30"/>
      <c r="E719" s="30"/>
      <c r="F719" s="30"/>
      <c r="G719" s="30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64"/>
      <c r="S719" s="3"/>
      <c r="T719" s="65"/>
      <c r="U719" s="3"/>
      <c r="V719" s="66"/>
      <c r="W719" s="3"/>
      <c r="X719" s="67"/>
      <c r="Y719" s="3"/>
      <c r="Z719" s="66"/>
      <c r="AA719" s="64"/>
      <c r="AB719" s="3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  <c r="AP719" s="30"/>
      <c r="AQ719" s="30"/>
      <c r="AR719" s="30"/>
      <c r="AS719" s="68"/>
      <c r="AT719" s="68"/>
      <c r="AU719" s="30"/>
      <c r="AV719" s="30"/>
      <c r="AW719" s="30"/>
      <c r="AX719" s="30"/>
      <c r="AY719" s="30"/>
      <c r="AZ719" s="30"/>
      <c r="BA719" s="30"/>
      <c r="BB719" s="30"/>
      <c r="BC719" s="30"/>
      <c r="BD719" s="30"/>
      <c r="BE719" s="30"/>
      <c r="BF719" s="30"/>
      <c r="BG719" s="30"/>
      <c r="BH719" s="30"/>
      <c r="BI719" s="30"/>
      <c r="BJ719" s="30"/>
      <c r="BK719" s="30"/>
      <c r="BL719" s="30"/>
      <c r="BM719" s="30"/>
      <c r="BN719" s="30"/>
      <c r="BO719" s="30"/>
    </row>
    <row r="720" spans="1:67" ht="27" customHeight="1" x14ac:dyDescent="0.2">
      <c r="A720" s="63"/>
      <c r="B720" s="30"/>
      <c r="C720" s="30"/>
      <c r="D720" s="30"/>
      <c r="E720" s="30"/>
      <c r="F720" s="30"/>
      <c r="G720" s="30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64"/>
      <c r="S720" s="3"/>
      <c r="T720" s="65"/>
      <c r="U720" s="3"/>
      <c r="V720" s="66"/>
      <c r="W720" s="3"/>
      <c r="X720" s="67"/>
      <c r="Y720" s="3"/>
      <c r="Z720" s="66"/>
      <c r="AA720" s="64"/>
      <c r="AB720" s="3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  <c r="AP720" s="30"/>
      <c r="AQ720" s="30"/>
      <c r="AR720" s="30"/>
      <c r="AS720" s="68"/>
      <c r="AT720" s="68"/>
      <c r="AU720" s="30"/>
      <c r="AV720" s="30"/>
      <c r="AW720" s="30"/>
      <c r="AX720" s="30"/>
      <c r="AY720" s="30"/>
      <c r="AZ720" s="30"/>
      <c r="BA720" s="30"/>
      <c r="BB720" s="30"/>
      <c r="BC720" s="30"/>
      <c r="BD720" s="30"/>
      <c r="BE720" s="30"/>
      <c r="BF720" s="30"/>
      <c r="BG720" s="30"/>
      <c r="BH720" s="30"/>
      <c r="BI720" s="30"/>
      <c r="BJ720" s="30"/>
      <c r="BK720" s="30"/>
      <c r="BL720" s="30"/>
      <c r="BM720" s="30"/>
      <c r="BN720" s="30"/>
      <c r="BO720" s="30"/>
    </row>
    <row r="721" spans="1:67" ht="27" customHeight="1" x14ac:dyDescent="0.2">
      <c r="A721" s="63"/>
      <c r="B721" s="30"/>
      <c r="C721" s="30"/>
      <c r="D721" s="30"/>
      <c r="E721" s="30"/>
      <c r="F721" s="30"/>
      <c r="G721" s="30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64"/>
      <c r="S721" s="3"/>
      <c r="T721" s="65"/>
      <c r="U721" s="3"/>
      <c r="V721" s="66"/>
      <c r="W721" s="3"/>
      <c r="X721" s="67"/>
      <c r="Y721" s="3"/>
      <c r="Z721" s="66"/>
      <c r="AA721" s="64"/>
      <c r="AB721" s="3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  <c r="AP721" s="30"/>
      <c r="AQ721" s="30"/>
      <c r="AR721" s="30"/>
      <c r="AS721" s="68"/>
      <c r="AT721" s="68"/>
      <c r="AU721" s="30"/>
      <c r="AV721" s="30"/>
      <c r="AW721" s="30"/>
      <c r="AX721" s="30"/>
      <c r="AY721" s="30"/>
      <c r="AZ721" s="30"/>
      <c r="BA721" s="30"/>
      <c r="BB721" s="30"/>
      <c r="BC721" s="30"/>
      <c r="BD721" s="30"/>
      <c r="BE721" s="30"/>
      <c r="BF721" s="30"/>
      <c r="BG721" s="30"/>
      <c r="BH721" s="30"/>
      <c r="BI721" s="30"/>
      <c r="BJ721" s="30"/>
      <c r="BK721" s="30"/>
      <c r="BL721" s="30"/>
      <c r="BM721" s="30"/>
      <c r="BN721" s="30"/>
      <c r="BO721" s="30"/>
    </row>
    <row r="722" spans="1:67" ht="27" customHeight="1" x14ac:dyDescent="0.2">
      <c r="A722" s="63"/>
      <c r="B722" s="30"/>
      <c r="C722" s="30"/>
      <c r="D722" s="30"/>
      <c r="E722" s="30"/>
      <c r="F722" s="30"/>
      <c r="G722" s="30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64"/>
      <c r="S722" s="3"/>
      <c r="T722" s="65"/>
      <c r="U722" s="3"/>
      <c r="V722" s="66"/>
      <c r="W722" s="3"/>
      <c r="X722" s="67"/>
      <c r="Y722" s="3"/>
      <c r="Z722" s="66"/>
      <c r="AA722" s="64"/>
      <c r="AB722" s="3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  <c r="AP722" s="30"/>
      <c r="AQ722" s="30"/>
      <c r="AR722" s="30"/>
      <c r="AS722" s="68"/>
      <c r="AT722" s="68"/>
      <c r="AU722" s="30"/>
      <c r="AV722" s="30"/>
      <c r="AW722" s="30"/>
      <c r="AX722" s="30"/>
      <c r="AY722" s="30"/>
      <c r="AZ722" s="30"/>
      <c r="BA722" s="30"/>
      <c r="BB722" s="30"/>
      <c r="BC722" s="30"/>
      <c r="BD722" s="30"/>
      <c r="BE722" s="30"/>
      <c r="BF722" s="30"/>
      <c r="BG722" s="30"/>
      <c r="BH722" s="30"/>
      <c r="BI722" s="30"/>
      <c r="BJ722" s="30"/>
      <c r="BK722" s="30"/>
      <c r="BL722" s="30"/>
      <c r="BM722" s="30"/>
      <c r="BN722" s="30"/>
      <c r="BO722" s="30"/>
    </row>
    <row r="723" spans="1:67" ht="27" customHeight="1" x14ac:dyDescent="0.2">
      <c r="A723" s="63"/>
      <c r="B723" s="30"/>
      <c r="C723" s="30"/>
      <c r="D723" s="30"/>
      <c r="E723" s="30"/>
      <c r="F723" s="30"/>
      <c r="G723" s="30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64"/>
      <c r="S723" s="3"/>
      <c r="T723" s="65"/>
      <c r="U723" s="3"/>
      <c r="V723" s="66"/>
      <c r="W723" s="3"/>
      <c r="X723" s="67"/>
      <c r="Y723" s="3"/>
      <c r="Z723" s="66"/>
      <c r="AA723" s="64"/>
      <c r="AB723" s="3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  <c r="AP723" s="30"/>
      <c r="AQ723" s="30"/>
      <c r="AR723" s="30"/>
      <c r="AS723" s="68"/>
      <c r="AT723" s="68"/>
      <c r="AU723" s="30"/>
      <c r="AV723" s="30"/>
      <c r="AW723" s="30"/>
      <c r="AX723" s="30"/>
      <c r="AY723" s="30"/>
      <c r="AZ723" s="30"/>
      <c r="BA723" s="30"/>
      <c r="BB723" s="30"/>
      <c r="BC723" s="30"/>
      <c r="BD723" s="30"/>
      <c r="BE723" s="30"/>
      <c r="BF723" s="30"/>
      <c r="BG723" s="30"/>
      <c r="BH723" s="30"/>
      <c r="BI723" s="30"/>
      <c r="BJ723" s="30"/>
      <c r="BK723" s="30"/>
      <c r="BL723" s="30"/>
      <c r="BM723" s="30"/>
      <c r="BN723" s="30"/>
      <c r="BO723" s="30"/>
    </row>
    <row r="724" spans="1:67" ht="27" customHeight="1" x14ac:dyDescent="0.2">
      <c r="A724" s="63"/>
      <c r="B724" s="30"/>
      <c r="C724" s="30"/>
      <c r="D724" s="30"/>
      <c r="E724" s="30"/>
      <c r="F724" s="30"/>
      <c r="G724" s="30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64"/>
      <c r="S724" s="3"/>
      <c r="T724" s="65"/>
      <c r="U724" s="3"/>
      <c r="V724" s="66"/>
      <c r="W724" s="3"/>
      <c r="X724" s="67"/>
      <c r="Y724" s="3"/>
      <c r="Z724" s="66"/>
      <c r="AA724" s="64"/>
      <c r="AB724" s="3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  <c r="AP724" s="30"/>
      <c r="AQ724" s="30"/>
      <c r="AR724" s="30"/>
      <c r="AS724" s="68"/>
      <c r="AT724" s="68"/>
      <c r="AU724" s="30"/>
      <c r="AV724" s="30"/>
      <c r="AW724" s="30"/>
      <c r="AX724" s="30"/>
      <c r="AY724" s="30"/>
      <c r="AZ724" s="30"/>
      <c r="BA724" s="30"/>
      <c r="BB724" s="30"/>
      <c r="BC724" s="30"/>
      <c r="BD724" s="30"/>
      <c r="BE724" s="30"/>
      <c r="BF724" s="30"/>
      <c r="BG724" s="30"/>
      <c r="BH724" s="30"/>
      <c r="BI724" s="30"/>
      <c r="BJ724" s="30"/>
      <c r="BK724" s="30"/>
      <c r="BL724" s="30"/>
      <c r="BM724" s="30"/>
      <c r="BN724" s="30"/>
      <c r="BO724" s="30"/>
    </row>
    <row r="725" spans="1:67" ht="27" customHeight="1" x14ac:dyDescent="0.2">
      <c r="A725" s="63"/>
      <c r="B725" s="30"/>
      <c r="C725" s="30"/>
      <c r="D725" s="30"/>
      <c r="E725" s="30"/>
      <c r="F725" s="30"/>
      <c r="G725" s="30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64"/>
      <c r="S725" s="3"/>
      <c r="T725" s="65"/>
      <c r="U725" s="3"/>
      <c r="V725" s="66"/>
      <c r="W725" s="3"/>
      <c r="X725" s="67"/>
      <c r="Y725" s="3"/>
      <c r="Z725" s="66"/>
      <c r="AA725" s="64"/>
      <c r="AB725" s="3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68"/>
      <c r="AT725" s="68"/>
      <c r="AU725" s="30"/>
      <c r="AV725" s="30"/>
      <c r="AW725" s="30"/>
      <c r="AX725" s="30"/>
      <c r="AY725" s="30"/>
      <c r="AZ725" s="30"/>
      <c r="BA725" s="30"/>
      <c r="BB725" s="30"/>
      <c r="BC725" s="30"/>
      <c r="BD725" s="30"/>
      <c r="BE725" s="30"/>
      <c r="BF725" s="30"/>
      <c r="BG725" s="30"/>
      <c r="BH725" s="30"/>
      <c r="BI725" s="30"/>
      <c r="BJ725" s="30"/>
      <c r="BK725" s="30"/>
      <c r="BL725" s="30"/>
      <c r="BM725" s="30"/>
      <c r="BN725" s="30"/>
      <c r="BO725" s="30"/>
    </row>
    <row r="726" spans="1:67" ht="27" customHeight="1" x14ac:dyDescent="0.2">
      <c r="A726" s="63"/>
      <c r="B726" s="30"/>
      <c r="C726" s="30"/>
      <c r="D726" s="30"/>
      <c r="E726" s="30"/>
      <c r="F726" s="30"/>
      <c r="G726" s="30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64"/>
      <c r="S726" s="3"/>
      <c r="T726" s="65"/>
      <c r="U726" s="3"/>
      <c r="V726" s="66"/>
      <c r="W726" s="3"/>
      <c r="X726" s="67"/>
      <c r="Y726" s="3"/>
      <c r="Z726" s="66"/>
      <c r="AA726" s="64"/>
      <c r="AB726" s="3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68"/>
      <c r="AT726" s="68"/>
      <c r="AU726" s="30"/>
      <c r="AV726" s="30"/>
      <c r="AW726" s="30"/>
      <c r="AX726" s="30"/>
      <c r="AY726" s="30"/>
      <c r="AZ726" s="30"/>
      <c r="BA726" s="30"/>
      <c r="BB726" s="30"/>
      <c r="BC726" s="30"/>
      <c r="BD726" s="30"/>
      <c r="BE726" s="30"/>
      <c r="BF726" s="30"/>
      <c r="BG726" s="30"/>
      <c r="BH726" s="30"/>
      <c r="BI726" s="30"/>
      <c r="BJ726" s="30"/>
      <c r="BK726" s="30"/>
      <c r="BL726" s="30"/>
      <c r="BM726" s="30"/>
      <c r="BN726" s="30"/>
      <c r="BO726" s="30"/>
    </row>
    <row r="727" spans="1:67" ht="27" customHeight="1" x14ac:dyDescent="0.2">
      <c r="A727" s="63"/>
      <c r="B727" s="30"/>
      <c r="C727" s="30"/>
      <c r="D727" s="30"/>
      <c r="E727" s="30"/>
      <c r="F727" s="30"/>
      <c r="G727" s="30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64"/>
      <c r="S727" s="3"/>
      <c r="T727" s="65"/>
      <c r="U727" s="3"/>
      <c r="V727" s="66"/>
      <c r="W727" s="3"/>
      <c r="X727" s="67"/>
      <c r="Y727" s="3"/>
      <c r="Z727" s="66"/>
      <c r="AA727" s="64"/>
      <c r="AB727" s="3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68"/>
      <c r="AT727" s="68"/>
      <c r="AU727" s="30"/>
      <c r="AV727" s="30"/>
      <c r="AW727" s="30"/>
      <c r="AX727" s="30"/>
      <c r="AY727" s="30"/>
      <c r="AZ727" s="30"/>
      <c r="BA727" s="30"/>
      <c r="BB727" s="30"/>
      <c r="BC727" s="30"/>
      <c r="BD727" s="30"/>
      <c r="BE727" s="30"/>
      <c r="BF727" s="30"/>
      <c r="BG727" s="30"/>
      <c r="BH727" s="30"/>
      <c r="BI727" s="30"/>
      <c r="BJ727" s="30"/>
      <c r="BK727" s="30"/>
      <c r="BL727" s="30"/>
      <c r="BM727" s="30"/>
      <c r="BN727" s="30"/>
      <c r="BO727" s="30"/>
    </row>
    <row r="728" spans="1:67" ht="27" customHeight="1" x14ac:dyDescent="0.2">
      <c r="A728" s="63"/>
      <c r="B728" s="30"/>
      <c r="C728" s="30"/>
      <c r="D728" s="30"/>
      <c r="E728" s="30"/>
      <c r="F728" s="30"/>
      <c r="G728" s="30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64"/>
      <c r="S728" s="3"/>
      <c r="T728" s="65"/>
      <c r="U728" s="3"/>
      <c r="V728" s="66"/>
      <c r="W728" s="3"/>
      <c r="X728" s="67"/>
      <c r="Y728" s="3"/>
      <c r="Z728" s="66"/>
      <c r="AA728" s="64"/>
      <c r="AB728" s="3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  <c r="AP728" s="30"/>
      <c r="AQ728" s="30"/>
      <c r="AR728" s="30"/>
      <c r="AS728" s="68"/>
      <c r="AT728" s="68"/>
      <c r="AU728" s="30"/>
      <c r="AV728" s="30"/>
      <c r="AW728" s="30"/>
      <c r="AX728" s="30"/>
      <c r="AY728" s="30"/>
      <c r="AZ728" s="30"/>
      <c r="BA728" s="30"/>
      <c r="BB728" s="30"/>
      <c r="BC728" s="30"/>
      <c r="BD728" s="30"/>
      <c r="BE728" s="30"/>
      <c r="BF728" s="30"/>
      <c r="BG728" s="30"/>
      <c r="BH728" s="30"/>
      <c r="BI728" s="30"/>
      <c r="BJ728" s="30"/>
      <c r="BK728" s="30"/>
      <c r="BL728" s="30"/>
      <c r="BM728" s="30"/>
      <c r="BN728" s="30"/>
      <c r="BO728" s="30"/>
    </row>
    <row r="729" spans="1:67" ht="27" customHeight="1" x14ac:dyDescent="0.2">
      <c r="A729" s="63"/>
      <c r="B729" s="30"/>
      <c r="C729" s="30"/>
      <c r="D729" s="30"/>
      <c r="E729" s="30"/>
      <c r="F729" s="30"/>
      <c r="G729" s="30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64"/>
      <c r="S729" s="3"/>
      <c r="T729" s="65"/>
      <c r="U729" s="3"/>
      <c r="V729" s="66"/>
      <c r="W729" s="3"/>
      <c r="X729" s="67"/>
      <c r="Y729" s="3"/>
      <c r="Z729" s="66"/>
      <c r="AA729" s="64"/>
      <c r="AB729" s="3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  <c r="AP729" s="30"/>
      <c r="AQ729" s="30"/>
      <c r="AR729" s="30"/>
      <c r="AS729" s="68"/>
      <c r="AT729" s="68"/>
      <c r="AU729" s="30"/>
      <c r="AV729" s="30"/>
      <c r="AW729" s="30"/>
      <c r="AX729" s="30"/>
      <c r="AY729" s="30"/>
      <c r="AZ729" s="30"/>
      <c r="BA729" s="30"/>
      <c r="BB729" s="30"/>
      <c r="BC729" s="30"/>
      <c r="BD729" s="30"/>
      <c r="BE729" s="30"/>
      <c r="BF729" s="30"/>
      <c r="BG729" s="30"/>
      <c r="BH729" s="30"/>
      <c r="BI729" s="30"/>
      <c r="BJ729" s="30"/>
      <c r="BK729" s="30"/>
      <c r="BL729" s="30"/>
      <c r="BM729" s="30"/>
      <c r="BN729" s="30"/>
      <c r="BO729" s="30"/>
    </row>
    <row r="730" spans="1:67" ht="27" customHeight="1" x14ac:dyDescent="0.2">
      <c r="A730" s="63"/>
      <c r="B730" s="30"/>
      <c r="C730" s="30"/>
      <c r="D730" s="30"/>
      <c r="E730" s="30"/>
      <c r="F730" s="30"/>
      <c r="G730" s="30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64"/>
      <c r="S730" s="3"/>
      <c r="T730" s="65"/>
      <c r="U730" s="3"/>
      <c r="V730" s="66"/>
      <c r="W730" s="3"/>
      <c r="X730" s="67"/>
      <c r="Y730" s="3"/>
      <c r="Z730" s="66"/>
      <c r="AA730" s="64"/>
      <c r="AB730" s="3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  <c r="AP730" s="30"/>
      <c r="AQ730" s="30"/>
      <c r="AR730" s="30"/>
      <c r="AS730" s="68"/>
      <c r="AT730" s="68"/>
      <c r="AU730" s="30"/>
      <c r="AV730" s="30"/>
      <c r="AW730" s="30"/>
      <c r="AX730" s="30"/>
      <c r="AY730" s="30"/>
      <c r="AZ730" s="30"/>
      <c r="BA730" s="30"/>
      <c r="BB730" s="30"/>
      <c r="BC730" s="30"/>
      <c r="BD730" s="30"/>
      <c r="BE730" s="30"/>
      <c r="BF730" s="30"/>
      <c r="BG730" s="30"/>
      <c r="BH730" s="30"/>
      <c r="BI730" s="30"/>
      <c r="BJ730" s="30"/>
      <c r="BK730" s="30"/>
      <c r="BL730" s="30"/>
      <c r="BM730" s="30"/>
      <c r="BN730" s="30"/>
      <c r="BO730" s="30"/>
    </row>
    <row r="731" spans="1:67" ht="27" customHeight="1" x14ac:dyDescent="0.2">
      <c r="A731" s="63"/>
      <c r="B731" s="30"/>
      <c r="C731" s="30"/>
      <c r="D731" s="30"/>
      <c r="E731" s="30"/>
      <c r="F731" s="30"/>
      <c r="G731" s="30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64"/>
      <c r="S731" s="3"/>
      <c r="T731" s="65"/>
      <c r="U731" s="3"/>
      <c r="V731" s="66"/>
      <c r="W731" s="3"/>
      <c r="X731" s="67"/>
      <c r="Y731" s="3"/>
      <c r="Z731" s="66"/>
      <c r="AA731" s="64"/>
      <c r="AB731" s="3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  <c r="AP731" s="30"/>
      <c r="AQ731" s="30"/>
      <c r="AR731" s="30"/>
      <c r="AS731" s="68"/>
      <c r="AT731" s="68"/>
      <c r="AU731" s="30"/>
      <c r="AV731" s="30"/>
      <c r="AW731" s="30"/>
      <c r="AX731" s="30"/>
      <c r="AY731" s="30"/>
      <c r="AZ731" s="30"/>
      <c r="BA731" s="30"/>
      <c r="BB731" s="30"/>
      <c r="BC731" s="30"/>
      <c r="BD731" s="30"/>
      <c r="BE731" s="30"/>
      <c r="BF731" s="30"/>
      <c r="BG731" s="30"/>
      <c r="BH731" s="30"/>
      <c r="BI731" s="30"/>
      <c r="BJ731" s="30"/>
      <c r="BK731" s="30"/>
      <c r="BL731" s="30"/>
      <c r="BM731" s="30"/>
      <c r="BN731" s="30"/>
      <c r="BO731" s="30"/>
    </row>
    <row r="732" spans="1:67" ht="27" customHeight="1" x14ac:dyDescent="0.2">
      <c r="A732" s="63"/>
      <c r="B732" s="30"/>
      <c r="C732" s="30"/>
      <c r="D732" s="30"/>
      <c r="E732" s="30"/>
      <c r="F732" s="30"/>
      <c r="G732" s="30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64"/>
      <c r="S732" s="3"/>
      <c r="T732" s="65"/>
      <c r="U732" s="3"/>
      <c r="V732" s="66"/>
      <c r="W732" s="3"/>
      <c r="X732" s="67"/>
      <c r="Y732" s="3"/>
      <c r="Z732" s="66"/>
      <c r="AA732" s="64"/>
      <c r="AB732" s="3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  <c r="AP732" s="30"/>
      <c r="AQ732" s="30"/>
      <c r="AR732" s="30"/>
      <c r="AS732" s="68"/>
      <c r="AT732" s="68"/>
      <c r="AU732" s="30"/>
      <c r="AV732" s="30"/>
      <c r="AW732" s="30"/>
      <c r="AX732" s="30"/>
      <c r="AY732" s="30"/>
      <c r="AZ732" s="30"/>
      <c r="BA732" s="30"/>
      <c r="BB732" s="30"/>
      <c r="BC732" s="30"/>
      <c r="BD732" s="30"/>
      <c r="BE732" s="30"/>
      <c r="BF732" s="30"/>
      <c r="BG732" s="30"/>
      <c r="BH732" s="30"/>
      <c r="BI732" s="30"/>
      <c r="BJ732" s="30"/>
      <c r="BK732" s="30"/>
      <c r="BL732" s="30"/>
      <c r="BM732" s="30"/>
      <c r="BN732" s="30"/>
      <c r="BO732" s="30"/>
    </row>
    <row r="733" spans="1:67" ht="27" customHeight="1" x14ac:dyDescent="0.2">
      <c r="A733" s="63"/>
      <c r="B733" s="30"/>
      <c r="C733" s="30"/>
      <c r="D733" s="30"/>
      <c r="E733" s="30"/>
      <c r="F733" s="30"/>
      <c r="G733" s="30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64"/>
      <c r="S733" s="3"/>
      <c r="T733" s="65"/>
      <c r="U733" s="3"/>
      <c r="V733" s="66"/>
      <c r="W733" s="3"/>
      <c r="X733" s="67"/>
      <c r="Y733" s="3"/>
      <c r="Z733" s="66"/>
      <c r="AA733" s="64"/>
      <c r="AB733" s="3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  <c r="AP733" s="30"/>
      <c r="AQ733" s="30"/>
      <c r="AR733" s="30"/>
      <c r="AS733" s="68"/>
      <c r="AT733" s="68"/>
      <c r="AU733" s="30"/>
      <c r="AV733" s="30"/>
      <c r="AW733" s="30"/>
      <c r="AX733" s="30"/>
      <c r="AY733" s="30"/>
      <c r="AZ733" s="30"/>
      <c r="BA733" s="30"/>
      <c r="BB733" s="30"/>
      <c r="BC733" s="30"/>
      <c r="BD733" s="30"/>
      <c r="BE733" s="30"/>
      <c r="BF733" s="30"/>
      <c r="BG733" s="30"/>
      <c r="BH733" s="30"/>
      <c r="BI733" s="30"/>
      <c r="BJ733" s="30"/>
      <c r="BK733" s="30"/>
      <c r="BL733" s="30"/>
      <c r="BM733" s="30"/>
      <c r="BN733" s="30"/>
      <c r="BO733" s="30"/>
    </row>
    <row r="734" spans="1:67" ht="27" customHeight="1" x14ac:dyDescent="0.2">
      <c r="A734" s="63"/>
      <c r="B734" s="30"/>
      <c r="C734" s="30"/>
      <c r="D734" s="30"/>
      <c r="E734" s="30"/>
      <c r="F734" s="30"/>
      <c r="G734" s="30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64"/>
      <c r="S734" s="3"/>
      <c r="T734" s="65"/>
      <c r="U734" s="3"/>
      <c r="V734" s="66"/>
      <c r="W734" s="3"/>
      <c r="X734" s="67"/>
      <c r="Y734" s="3"/>
      <c r="Z734" s="66"/>
      <c r="AA734" s="64"/>
      <c r="AB734" s="3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  <c r="AP734" s="30"/>
      <c r="AQ734" s="30"/>
      <c r="AR734" s="30"/>
      <c r="AS734" s="68"/>
      <c r="AT734" s="68"/>
      <c r="AU734" s="30"/>
      <c r="AV734" s="30"/>
      <c r="AW734" s="30"/>
      <c r="AX734" s="30"/>
      <c r="AY734" s="30"/>
      <c r="AZ734" s="30"/>
      <c r="BA734" s="30"/>
      <c r="BB734" s="30"/>
      <c r="BC734" s="30"/>
      <c r="BD734" s="30"/>
      <c r="BE734" s="30"/>
      <c r="BF734" s="30"/>
      <c r="BG734" s="30"/>
      <c r="BH734" s="30"/>
      <c r="BI734" s="30"/>
      <c r="BJ734" s="30"/>
      <c r="BK734" s="30"/>
      <c r="BL734" s="30"/>
      <c r="BM734" s="30"/>
      <c r="BN734" s="30"/>
      <c r="BO734" s="30"/>
    </row>
    <row r="735" spans="1:67" ht="27" customHeight="1" x14ac:dyDescent="0.2">
      <c r="A735" s="63"/>
      <c r="B735" s="30"/>
      <c r="C735" s="30"/>
      <c r="D735" s="30"/>
      <c r="E735" s="30"/>
      <c r="F735" s="30"/>
      <c r="G735" s="30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64"/>
      <c r="S735" s="3"/>
      <c r="T735" s="65"/>
      <c r="U735" s="3"/>
      <c r="V735" s="66"/>
      <c r="W735" s="3"/>
      <c r="X735" s="67"/>
      <c r="Y735" s="3"/>
      <c r="Z735" s="66"/>
      <c r="AA735" s="64"/>
      <c r="AB735" s="3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  <c r="AP735" s="30"/>
      <c r="AQ735" s="30"/>
      <c r="AR735" s="30"/>
      <c r="AS735" s="68"/>
      <c r="AT735" s="68"/>
      <c r="AU735" s="30"/>
      <c r="AV735" s="30"/>
      <c r="AW735" s="30"/>
      <c r="AX735" s="30"/>
      <c r="AY735" s="30"/>
      <c r="AZ735" s="30"/>
      <c r="BA735" s="30"/>
      <c r="BB735" s="30"/>
      <c r="BC735" s="30"/>
      <c r="BD735" s="30"/>
      <c r="BE735" s="30"/>
      <c r="BF735" s="30"/>
      <c r="BG735" s="30"/>
      <c r="BH735" s="30"/>
      <c r="BI735" s="30"/>
      <c r="BJ735" s="30"/>
      <c r="BK735" s="30"/>
      <c r="BL735" s="30"/>
      <c r="BM735" s="30"/>
      <c r="BN735" s="30"/>
      <c r="BO735" s="30"/>
    </row>
    <row r="736" spans="1:67" ht="27" customHeight="1" x14ac:dyDescent="0.2">
      <c r="A736" s="63"/>
      <c r="B736" s="30"/>
      <c r="C736" s="30"/>
      <c r="D736" s="30"/>
      <c r="E736" s="30"/>
      <c r="F736" s="30"/>
      <c r="G736" s="30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64"/>
      <c r="S736" s="3"/>
      <c r="T736" s="65"/>
      <c r="U736" s="3"/>
      <c r="V736" s="66"/>
      <c r="W736" s="3"/>
      <c r="X736" s="67"/>
      <c r="Y736" s="3"/>
      <c r="Z736" s="66"/>
      <c r="AA736" s="64"/>
      <c r="AB736" s="3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68"/>
      <c r="AT736" s="68"/>
      <c r="AU736" s="30"/>
      <c r="AV736" s="30"/>
      <c r="AW736" s="30"/>
      <c r="AX736" s="30"/>
      <c r="AY736" s="30"/>
      <c r="AZ736" s="30"/>
      <c r="BA736" s="30"/>
      <c r="BB736" s="30"/>
      <c r="BC736" s="30"/>
      <c r="BD736" s="30"/>
      <c r="BE736" s="30"/>
      <c r="BF736" s="30"/>
      <c r="BG736" s="30"/>
      <c r="BH736" s="30"/>
      <c r="BI736" s="30"/>
      <c r="BJ736" s="30"/>
      <c r="BK736" s="30"/>
      <c r="BL736" s="30"/>
      <c r="BM736" s="30"/>
      <c r="BN736" s="30"/>
      <c r="BO736" s="30"/>
    </row>
    <row r="737" spans="1:67" ht="27" customHeight="1" x14ac:dyDescent="0.2">
      <c r="A737" s="63"/>
      <c r="B737" s="30"/>
      <c r="C737" s="30"/>
      <c r="D737" s="30"/>
      <c r="E737" s="30"/>
      <c r="F737" s="30"/>
      <c r="G737" s="30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64"/>
      <c r="S737" s="3"/>
      <c r="T737" s="65"/>
      <c r="U737" s="3"/>
      <c r="V737" s="66"/>
      <c r="W737" s="3"/>
      <c r="X737" s="67"/>
      <c r="Y737" s="3"/>
      <c r="Z737" s="66"/>
      <c r="AA737" s="64"/>
      <c r="AB737" s="3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  <c r="AP737" s="30"/>
      <c r="AQ737" s="30"/>
      <c r="AR737" s="30"/>
      <c r="AS737" s="68"/>
      <c r="AT737" s="68"/>
      <c r="AU737" s="30"/>
      <c r="AV737" s="30"/>
      <c r="AW737" s="30"/>
      <c r="AX737" s="30"/>
      <c r="AY737" s="30"/>
      <c r="AZ737" s="30"/>
      <c r="BA737" s="30"/>
      <c r="BB737" s="30"/>
      <c r="BC737" s="30"/>
      <c r="BD737" s="30"/>
      <c r="BE737" s="30"/>
      <c r="BF737" s="30"/>
      <c r="BG737" s="30"/>
      <c r="BH737" s="30"/>
      <c r="BI737" s="30"/>
      <c r="BJ737" s="30"/>
      <c r="BK737" s="30"/>
      <c r="BL737" s="30"/>
      <c r="BM737" s="30"/>
      <c r="BN737" s="30"/>
      <c r="BO737" s="30"/>
    </row>
    <row r="738" spans="1:67" ht="27" customHeight="1" x14ac:dyDescent="0.2">
      <c r="A738" s="63"/>
      <c r="B738" s="30"/>
      <c r="C738" s="30"/>
      <c r="D738" s="30"/>
      <c r="E738" s="30"/>
      <c r="F738" s="30"/>
      <c r="G738" s="30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64"/>
      <c r="S738" s="3"/>
      <c r="T738" s="65"/>
      <c r="U738" s="3"/>
      <c r="V738" s="66"/>
      <c r="W738" s="3"/>
      <c r="X738" s="67"/>
      <c r="Y738" s="3"/>
      <c r="Z738" s="66"/>
      <c r="AA738" s="64"/>
      <c r="AB738" s="3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  <c r="AP738" s="30"/>
      <c r="AQ738" s="30"/>
      <c r="AR738" s="30"/>
      <c r="AS738" s="68"/>
      <c r="AT738" s="68"/>
      <c r="AU738" s="30"/>
      <c r="AV738" s="30"/>
      <c r="AW738" s="30"/>
      <c r="AX738" s="30"/>
      <c r="AY738" s="30"/>
      <c r="AZ738" s="30"/>
      <c r="BA738" s="30"/>
      <c r="BB738" s="30"/>
      <c r="BC738" s="30"/>
      <c r="BD738" s="30"/>
      <c r="BE738" s="30"/>
      <c r="BF738" s="30"/>
      <c r="BG738" s="30"/>
      <c r="BH738" s="30"/>
      <c r="BI738" s="30"/>
      <c r="BJ738" s="30"/>
      <c r="BK738" s="30"/>
      <c r="BL738" s="30"/>
      <c r="BM738" s="30"/>
      <c r="BN738" s="30"/>
      <c r="BO738" s="30"/>
    </row>
    <row r="739" spans="1:67" ht="27" customHeight="1" x14ac:dyDescent="0.2">
      <c r="A739" s="63"/>
      <c r="B739" s="30"/>
      <c r="C739" s="30"/>
      <c r="D739" s="30"/>
      <c r="E739" s="30"/>
      <c r="F739" s="30"/>
      <c r="G739" s="30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64"/>
      <c r="S739" s="3"/>
      <c r="T739" s="65"/>
      <c r="U739" s="3"/>
      <c r="V739" s="66"/>
      <c r="W739" s="3"/>
      <c r="X739" s="67"/>
      <c r="Y739" s="3"/>
      <c r="Z739" s="66"/>
      <c r="AA739" s="64"/>
      <c r="AB739" s="3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  <c r="AP739" s="30"/>
      <c r="AQ739" s="30"/>
      <c r="AR739" s="30"/>
      <c r="AS739" s="68"/>
      <c r="AT739" s="68"/>
      <c r="AU739" s="30"/>
      <c r="AV739" s="30"/>
      <c r="AW739" s="30"/>
      <c r="AX739" s="30"/>
      <c r="AY739" s="30"/>
      <c r="AZ739" s="30"/>
      <c r="BA739" s="30"/>
      <c r="BB739" s="30"/>
      <c r="BC739" s="30"/>
      <c r="BD739" s="30"/>
      <c r="BE739" s="30"/>
      <c r="BF739" s="30"/>
      <c r="BG739" s="30"/>
      <c r="BH739" s="30"/>
      <c r="BI739" s="30"/>
      <c r="BJ739" s="30"/>
      <c r="BK739" s="30"/>
      <c r="BL739" s="30"/>
      <c r="BM739" s="30"/>
      <c r="BN739" s="30"/>
      <c r="BO739" s="30"/>
    </row>
    <row r="740" spans="1:67" ht="27" customHeight="1" x14ac:dyDescent="0.2">
      <c r="A740" s="63"/>
      <c r="B740" s="30"/>
      <c r="C740" s="30"/>
      <c r="D740" s="30"/>
      <c r="E740" s="30"/>
      <c r="F740" s="30"/>
      <c r="G740" s="30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64"/>
      <c r="S740" s="3"/>
      <c r="T740" s="65"/>
      <c r="U740" s="3"/>
      <c r="V740" s="66"/>
      <c r="W740" s="3"/>
      <c r="X740" s="67"/>
      <c r="Y740" s="3"/>
      <c r="Z740" s="66"/>
      <c r="AA740" s="64"/>
      <c r="AB740" s="3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  <c r="AP740" s="30"/>
      <c r="AQ740" s="30"/>
      <c r="AR740" s="30"/>
      <c r="AS740" s="68"/>
      <c r="AT740" s="68"/>
      <c r="AU740" s="30"/>
      <c r="AV740" s="30"/>
      <c r="AW740" s="30"/>
      <c r="AX740" s="30"/>
      <c r="AY740" s="30"/>
      <c r="AZ740" s="30"/>
      <c r="BA740" s="30"/>
      <c r="BB740" s="30"/>
      <c r="BC740" s="30"/>
      <c r="BD740" s="30"/>
      <c r="BE740" s="30"/>
      <c r="BF740" s="30"/>
      <c r="BG740" s="30"/>
      <c r="BH740" s="30"/>
      <c r="BI740" s="30"/>
      <c r="BJ740" s="30"/>
      <c r="BK740" s="30"/>
      <c r="BL740" s="30"/>
      <c r="BM740" s="30"/>
      <c r="BN740" s="30"/>
      <c r="BO740" s="30"/>
    </row>
    <row r="741" spans="1:67" ht="27" customHeight="1" x14ac:dyDescent="0.2">
      <c r="A741" s="63"/>
      <c r="B741" s="30"/>
      <c r="C741" s="30"/>
      <c r="D741" s="30"/>
      <c r="E741" s="30"/>
      <c r="F741" s="30"/>
      <c r="G741" s="30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64"/>
      <c r="S741" s="3"/>
      <c r="T741" s="65"/>
      <c r="U741" s="3"/>
      <c r="V741" s="66"/>
      <c r="W741" s="3"/>
      <c r="X741" s="67"/>
      <c r="Y741" s="3"/>
      <c r="Z741" s="66"/>
      <c r="AA741" s="64"/>
      <c r="AB741" s="3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  <c r="AP741" s="30"/>
      <c r="AQ741" s="30"/>
      <c r="AR741" s="30"/>
      <c r="AS741" s="68"/>
      <c r="AT741" s="68"/>
      <c r="AU741" s="30"/>
      <c r="AV741" s="30"/>
      <c r="AW741" s="30"/>
      <c r="AX741" s="30"/>
      <c r="AY741" s="30"/>
      <c r="AZ741" s="30"/>
      <c r="BA741" s="30"/>
      <c r="BB741" s="30"/>
      <c r="BC741" s="30"/>
      <c r="BD741" s="30"/>
      <c r="BE741" s="30"/>
      <c r="BF741" s="30"/>
      <c r="BG741" s="30"/>
      <c r="BH741" s="30"/>
      <c r="BI741" s="30"/>
      <c r="BJ741" s="30"/>
      <c r="BK741" s="30"/>
      <c r="BL741" s="30"/>
      <c r="BM741" s="30"/>
      <c r="BN741" s="30"/>
      <c r="BO741" s="30"/>
    </row>
    <row r="742" spans="1:67" ht="27" customHeight="1" x14ac:dyDescent="0.2">
      <c r="A742" s="63"/>
      <c r="B742" s="30"/>
      <c r="C742" s="30"/>
      <c r="D742" s="30"/>
      <c r="E742" s="30"/>
      <c r="F742" s="30"/>
      <c r="G742" s="30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64"/>
      <c r="S742" s="3"/>
      <c r="T742" s="65"/>
      <c r="U742" s="3"/>
      <c r="V742" s="66"/>
      <c r="W742" s="3"/>
      <c r="X742" s="67"/>
      <c r="Y742" s="3"/>
      <c r="Z742" s="66"/>
      <c r="AA742" s="64"/>
      <c r="AB742" s="3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  <c r="AP742" s="30"/>
      <c r="AQ742" s="30"/>
      <c r="AR742" s="30"/>
      <c r="AS742" s="68"/>
      <c r="AT742" s="68"/>
      <c r="AU742" s="30"/>
      <c r="AV742" s="30"/>
      <c r="AW742" s="30"/>
      <c r="AX742" s="30"/>
      <c r="AY742" s="30"/>
      <c r="AZ742" s="30"/>
      <c r="BA742" s="30"/>
      <c r="BB742" s="30"/>
      <c r="BC742" s="30"/>
      <c r="BD742" s="30"/>
      <c r="BE742" s="30"/>
      <c r="BF742" s="30"/>
      <c r="BG742" s="30"/>
      <c r="BH742" s="30"/>
      <c r="BI742" s="30"/>
      <c r="BJ742" s="30"/>
      <c r="BK742" s="30"/>
      <c r="BL742" s="30"/>
      <c r="BM742" s="30"/>
      <c r="BN742" s="30"/>
      <c r="BO742" s="30"/>
    </row>
    <row r="743" spans="1:67" ht="27" customHeight="1" x14ac:dyDescent="0.2">
      <c r="A743" s="63"/>
      <c r="B743" s="30"/>
      <c r="C743" s="30"/>
      <c r="D743" s="30"/>
      <c r="E743" s="30"/>
      <c r="F743" s="30"/>
      <c r="G743" s="30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64"/>
      <c r="S743" s="3"/>
      <c r="T743" s="65"/>
      <c r="U743" s="3"/>
      <c r="V743" s="66"/>
      <c r="W743" s="3"/>
      <c r="X743" s="67"/>
      <c r="Y743" s="3"/>
      <c r="Z743" s="66"/>
      <c r="AA743" s="64"/>
      <c r="AB743" s="3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  <c r="AP743" s="30"/>
      <c r="AQ743" s="30"/>
      <c r="AR743" s="30"/>
      <c r="AS743" s="68"/>
      <c r="AT743" s="68"/>
      <c r="AU743" s="30"/>
      <c r="AV743" s="30"/>
      <c r="AW743" s="30"/>
      <c r="AX743" s="30"/>
      <c r="AY743" s="30"/>
      <c r="AZ743" s="30"/>
      <c r="BA743" s="30"/>
      <c r="BB743" s="30"/>
      <c r="BC743" s="30"/>
      <c r="BD743" s="30"/>
      <c r="BE743" s="30"/>
      <c r="BF743" s="30"/>
      <c r="BG743" s="30"/>
      <c r="BH743" s="30"/>
      <c r="BI743" s="30"/>
      <c r="BJ743" s="30"/>
      <c r="BK743" s="30"/>
      <c r="BL743" s="30"/>
      <c r="BM743" s="30"/>
      <c r="BN743" s="30"/>
      <c r="BO743" s="30"/>
    </row>
    <row r="744" spans="1:67" ht="27" customHeight="1" x14ac:dyDescent="0.2">
      <c r="A744" s="63"/>
      <c r="B744" s="30"/>
      <c r="C744" s="30"/>
      <c r="D744" s="30"/>
      <c r="E744" s="30"/>
      <c r="F744" s="30"/>
      <c r="G744" s="30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64"/>
      <c r="S744" s="3"/>
      <c r="T744" s="65"/>
      <c r="U744" s="3"/>
      <c r="V744" s="66"/>
      <c r="W744" s="3"/>
      <c r="X744" s="67"/>
      <c r="Y744" s="3"/>
      <c r="Z744" s="66"/>
      <c r="AA744" s="64"/>
      <c r="AB744" s="3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  <c r="AP744" s="30"/>
      <c r="AQ744" s="30"/>
      <c r="AR744" s="30"/>
      <c r="AS744" s="68"/>
      <c r="AT744" s="68"/>
      <c r="AU744" s="30"/>
      <c r="AV744" s="30"/>
      <c r="AW744" s="30"/>
      <c r="AX744" s="30"/>
      <c r="AY744" s="30"/>
      <c r="AZ744" s="30"/>
      <c r="BA744" s="30"/>
      <c r="BB744" s="30"/>
      <c r="BC744" s="30"/>
      <c r="BD744" s="30"/>
      <c r="BE744" s="30"/>
      <c r="BF744" s="30"/>
      <c r="BG744" s="30"/>
      <c r="BH744" s="30"/>
      <c r="BI744" s="30"/>
      <c r="BJ744" s="30"/>
      <c r="BK744" s="30"/>
      <c r="BL744" s="30"/>
      <c r="BM744" s="30"/>
      <c r="BN744" s="30"/>
      <c r="BO744" s="30"/>
    </row>
    <row r="745" spans="1:67" ht="27" customHeight="1" x14ac:dyDescent="0.2">
      <c r="A745" s="63"/>
      <c r="B745" s="30"/>
      <c r="C745" s="30"/>
      <c r="D745" s="30"/>
      <c r="E745" s="30"/>
      <c r="F745" s="30"/>
      <c r="G745" s="30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64"/>
      <c r="S745" s="3"/>
      <c r="T745" s="65"/>
      <c r="U745" s="3"/>
      <c r="V745" s="66"/>
      <c r="W745" s="3"/>
      <c r="X745" s="67"/>
      <c r="Y745" s="3"/>
      <c r="Z745" s="66"/>
      <c r="AA745" s="64"/>
      <c r="AB745" s="3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  <c r="AP745" s="30"/>
      <c r="AQ745" s="30"/>
      <c r="AR745" s="30"/>
      <c r="AS745" s="68"/>
      <c r="AT745" s="68"/>
      <c r="AU745" s="30"/>
      <c r="AV745" s="30"/>
      <c r="AW745" s="30"/>
      <c r="AX745" s="30"/>
      <c r="AY745" s="30"/>
      <c r="AZ745" s="30"/>
      <c r="BA745" s="30"/>
      <c r="BB745" s="30"/>
      <c r="BC745" s="30"/>
      <c r="BD745" s="30"/>
      <c r="BE745" s="30"/>
      <c r="BF745" s="30"/>
      <c r="BG745" s="30"/>
      <c r="BH745" s="30"/>
      <c r="BI745" s="30"/>
      <c r="BJ745" s="30"/>
      <c r="BK745" s="30"/>
      <c r="BL745" s="30"/>
      <c r="BM745" s="30"/>
      <c r="BN745" s="30"/>
      <c r="BO745" s="30"/>
    </row>
    <row r="746" spans="1:67" ht="27" customHeight="1" x14ac:dyDescent="0.2">
      <c r="A746" s="63"/>
      <c r="B746" s="30"/>
      <c r="C746" s="30"/>
      <c r="D746" s="30"/>
      <c r="E746" s="30"/>
      <c r="F746" s="30"/>
      <c r="G746" s="30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64"/>
      <c r="S746" s="3"/>
      <c r="T746" s="65"/>
      <c r="U746" s="3"/>
      <c r="V746" s="66"/>
      <c r="W746" s="3"/>
      <c r="X746" s="67"/>
      <c r="Y746" s="3"/>
      <c r="Z746" s="66"/>
      <c r="AA746" s="64"/>
      <c r="AB746" s="3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  <c r="AP746" s="30"/>
      <c r="AQ746" s="30"/>
      <c r="AR746" s="30"/>
      <c r="AS746" s="68"/>
      <c r="AT746" s="68"/>
      <c r="AU746" s="30"/>
      <c r="AV746" s="30"/>
      <c r="AW746" s="30"/>
      <c r="AX746" s="30"/>
      <c r="AY746" s="30"/>
      <c r="AZ746" s="30"/>
      <c r="BA746" s="30"/>
      <c r="BB746" s="30"/>
      <c r="BC746" s="30"/>
      <c r="BD746" s="30"/>
      <c r="BE746" s="30"/>
      <c r="BF746" s="30"/>
      <c r="BG746" s="30"/>
      <c r="BH746" s="30"/>
      <c r="BI746" s="30"/>
      <c r="BJ746" s="30"/>
      <c r="BK746" s="30"/>
      <c r="BL746" s="30"/>
      <c r="BM746" s="30"/>
      <c r="BN746" s="30"/>
      <c r="BO746" s="30"/>
    </row>
    <row r="747" spans="1:67" ht="27" customHeight="1" x14ac:dyDescent="0.2">
      <c r="A747" s="63"/>
      <c r="B747" s="30"/>
      <c r="C747" s="30"/>
      <c r="D747" s="30"/>
      <c r="E747" s="30"/>
      <c r="F747" s="30"/>
      <c r="G747" s="30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64"/>
      <c r="S747" s="3"/>
      <c r="T747" s="65"/>
      <c r="U747" s="3"/>
      <c r="V747" s="66"/>
      <c r="W747" s="3"/>
      <c r="X747" s="67"/>
      <c r="Y747" s="3"/>
      <c r="Z747" s="66"/>
      <c r="AA747" s="64"/>
      <c r="AB747" s="3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  <c r="AP747" s="30"/>
      <c r="AQ747" s="30"/>
      <c r="AR747" s="30"/>
      <c r="AS747" s="68"/>
      <c r="AT747" s="68"/>
      <c r="AU747" s="30"/>
      <c r="AV747" s="30"/>
      <c r="AW747" s="30"/>
      <c r="AX747" s="30"/>
      <c r="AY747" s="30"/>
      <c r="AZ747" s="30"/>
      <c r="BA747" s="30"/>
      <c r="BB747" s="30"/>
      <c r="BC747" s="30"/>
      <c r="BD747" s="30"/>
      <c r="BE747" s="30"/>
      <c r="BF747" s="30"/>
      <c r="BG747" s="30"/>
      <c r="BH747" s="30"/>
      <c r="BI747" s="30"/>
      <c r="BJ747" s="30"/>
      <c r="BK747" s="30"/>
      <c r="BL747" s="30"/>
      <c r="BM747" s="30"/>
      <c r="BN747" s="30"/>
      <c r="BO747" s="30"/>
    </row>
    <row r="748" spans="1:67" ht="27" customHeight="1" x14ac:dyDescent="0.2">
      <c r="A748" s="63"/>
      <c r="B748" s="30"/>
      <c r="C748" s="30"/>
      <c r="D748" s="30"/>
      <c r="E748" s="30"/>
      <c r="F748" s="30"/>
      <c r="G748" s="30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64"/>
      <c r="S748" s="3"/>
      <c r="T748" s="65"/>
      <c r="U748" s="3"/>
      <c r="V748" s="66"/>
      <c r="W748" s="3"/>
      <c r="X748" s="67"/>
      <c r="Y748" s="3"/>
      <c r="Z748" s="66"/>
      <c r="AA748" s="64"/>
      <c r="AB748" s="3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  <c r="AP748" s="30"/>
      <c r="AQ748" s="30"/>
      <c r="AR748" s="30"/>
      <c r="AS748" s="68"/>
      <c r="AT748" s="68"/>
      <c r="AU748" s="30"/>
      <c r="AV748" s="30"/>
      <c r="AW748" s="30"/>
      <c r="AX748" s="30"/>
      <c r="AY748" s="30"/>
      <c r="AZ748" s="30"/>
      <c r="BA748" s="30"/>
      <c r="BB748" s="30"/>
      <c r="BC748" s="30"/>
      <c r="BD748" s="30"/>
      <c r="BE748" s="30"/>
      <c r="BF748" s="30"/>
      <c r="BG748" s="30"/>
      <c r="BH748" s="30"/>
      <c r="BI748" s="30"/>
      <c r="BJ748" s="30"/>
      <c r="BK748" s="30"/>
      <c r="BL748" s="30"/>
      <c r="BM748" s="30"/>
      <c r="BN748" s="30"/>
      <c r="BO748" s="30"/>
    </row>
    <row r="749" spans="1:67" ht="27" customHeight="1" x14ac:dyDescent="0.2">
      <c r="A749" s="63"/>
      <c r="B749" s="30"/>
      <c r="C749" s="30"/>
      <c r="D749" s="30"/>
      <c r="E749" s="30"/>
      <c r="F749" s="30"/>
      <c r="G749" s="30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64"/>
      <c r="S749" s="3"/>
      <c r="T749" s="65"/>
      <c r="U749" s="3"/>
      <c r="V749" s="66"/>
      <c r="W749" s="3"/>
      <c r="X749" s="67"/>
      <c r="Y749" s="3"/>
      <c r="Z749" s="66"/>
      <c r="AA749" s="64"/>
      <c r="AB749" s="3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  <c r="AP749" s="30"/>
      <c r="AQ749" s="30"/>
      <c r="AR749" s="30"/>
      <c r="AS749" s="68"/>
      <c r="AT749" s="68"/>
      <c r="AU749" s="30"/>
      <c r="AV749" s="30"/>
      <c r="AW749" s="30"/>
      <c r="AX749" s="30"/>
      <c r="AY749" s="30"/>
      <c r="AZ749" s="30"/>
      <c r="BA749" s="30"/>
      <c r="BB749" s="30"/>
      <c r="BC749" s="30"/>
      <c r="BD749" s="30"/>
      <c r="BE749" s="30"/>
      <c r="BF749" s="30"/>
      <c r="BG749" s="30"/>
      <c r="BH749" s="30"/>
      <c r="BI749" s="30"/>
      <c r="BJ749" s="30"/>
      <c r="BK749" s="30"/>
      <c r="BL749" s="30"/>
      <c r="BM749" s="30"/>
      <c r="BN749" s="30"/>
      <c r="BO749" s="30"/>
    </row>
    <row r="750" spans="1:67" ht="27" customHeight="1" x14ac:dyDescent="0.2">
      <c r="A750" s="63"/>
      <c r="B750" s="30"/>
      <c r="C750" s="30"/>
      <c r="D750" s="30"/>
      <c r="E750" s="30"/>
      <c r="F750" s="30"/>
      <c r="G750" s="30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64"/>
      <c r="S750" s="3"/>
      <c r="T750" s="65"/>
      <c r="U750" s="3"/>
      <c r="V750" s="66"/>
      <c r="W750" s="3"/>
      <c r="X750" s="67"/>
      <c r="Y750" s="3"/>
      <c r="Z750" s="66"/>
      <c r="AA750" s="64"/>
      <c r="AB750" s="3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  <c r="AP750" s="30"/>
      <c r="AQ750" s="30"/>
      <c r="AR750" s="30"/>
      <c r="AS750" s="68"/>
      <c r="AT750" s="68"/>
      <c r="AU750" s="30"/>
      <c r="AV750" s="30"/>
      <c r="AW750" s="30"/>
      <c r="AX750" s="30"/>
      <c r="AY750" s="30"/>
      <c r="AZ750" s="30"/>
      <c r="BA750" s="30"/>
      <c r="BB750" s="30"/>
      <c r="BC750" s="30"/>
      <c r="BD750" s="30"/>
      <c r="BE750" s="30"/>
      <c r="BF750" s="30"/>
      <c r="BG750" s="30"/>
      <c r="BH750" s="30"/>
      <c r="BI750" s="30"/>
      <c r="BJ750" s="30"/>
      <c r="BK750" s="30"/>
      <c r="BL750" s="30"/>
      <c r="BM750" s="30"/>
      <c r="BN750" s="30"/>
      <c r="BO750" s="30"/>
    </row>
    <row r="751" spans="1:67" ht="27" customHeight="1" x14ac:dyDescent="0.2">
      <c r="A751" s="63"/>
      <c r="B751" s="30"/>
      <c r="C751" s="30"/>
      <c r="D751" s="30"/>
      <c r="E751" s="30"/>
      <c r="F751" s="30"/>
      <c r="G751" s="30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64"/>
      <c r="S751" s="3"/>
      <c r="T751" s="65"/>
      <c r="U751" s="3"/>
      <c r="V751" s="66"/>
      <c r="W751" s="3"/>
      <c r="X751" s="67"/>
      <c r="Y751" s="3"/>
      <c r="Z751" s="66"/>
      <c r="AA751" s="64"/>
      <c r="AB751" s="3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  <c r="AP751" s="30"/>
      <c r="AQ751" s="30"/>
      <c r="AR751" s="30"/>
      <c r="AS751" s="68"/>
      <c r="AT751" s="68"/>
      <c r="AU751" s="30"/>
      <c r="AV751" s="30"/>
      <c r="AW751" s="30"/>
      <c r="AX751" s="30"/>
      <c r="AY751" s="30"/>
      <c r="AZ751" s="30"/>
      <c r="BA751" s="30"/>
      <c r="BB751" s="30"/>
      <c r="BC751" s="30"/>
      <c r="BD751" s="30"/>
      <c r="BE751" s="30"/>
      <c r="BF751" s="30"/>
      <c r="BG751" s="30"/>
      <c r="BH751" s="30"/>
      <c r="BI751" s="30"/>
      <c r="BJ751" s="30"/>
      <c r="BK751" s="30"/>
      <c r="BL751" s="30"/>
      <c r="BM751" s="30"/>
      <c r="BN751" s="30"/>
      <c r="BO751" s="30"/>
    </row>
    <row r="752" spans="1:67" ht="27" customHeight="1" x14ac:dyDescent="0.2">
      <c r="A752" s="63"/>
      <c r="B752" s="30"/>
      <c r="C752" s="30"/>
      <c r="D752" s="30"/>
      <c r="E752" s="30"/>
      <c r="F752" s="30"/>
      <c r="G752" s="30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64"/>
      <c r="S752" s="3"/>
      <c r="T752" s="65"/>
      <c r="U752" s="3"/>
      <c r="V752" s="66"/>
      <c r="W752" s="3"/>
      <c r="X752" s="67"/>
      <c r="Y752" s="3"/>
      <c r="Z752" s="66"/>
      <c r="AA752" s="64"/>
      <c r="AB752" s="3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  <c r="AP752" s="30"/>
      <c r="AQ752" s="30"/>
      <c r="AR752" s="30"/>
      <c r="AS752" s="68"/>
      <c r="AT752" s="68"/>
      <c r="AU752" s="30"/>
      <c r="AV752" s="30"/>
      <c r="AW752" s="30"/>
      <c r="AX752" s="30"/>
      <c r="AY752" s="30"/>
      <c r="AZ752" s="30"/>
      <c r="BA752" s="30"/>
      <c r="BB752" s="30"/>
      <c r="BC752" s="30"/>
      <c r="BD752" s="30"/>
      <c r="BE752" s="30"/>
      <c r="BF752" s="30"/>
      <c r="BG752" s="30"/>
      <c r="BH752" s="30"/>
      <c r="BI752" s="30"/>
      <c r="BJ752" s="30"/>
      <c r="BK752" s="30"/>
      <c r="BL752" s="30"/>
      <c r="BM752" s="30"/>
      <c r="BN752" s="30"/>
      <c r="BO752" s="30"/>
    </row>
    <row r="753" spans="1:67" ht="27" customHeight="1" x14ac:dyDescent="0.2">
      <c r="A753" s="63"/>
      <c r="B753" s="30"/>
      <c r="C753" s="30"/>
      <c r="D753" s="30"/>
      <c r="E753" s="30"/>
      <c r="F753" s="30"/>
      <c r="G753" s="30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64"/>
      <c r="S753" s="3"/>
      <c r="T753" s="65"/>
      <c r="U753" s="3"/>
      <c r="V753" s="66"/>
      <c r="W753" s="3"/>
      <c r="X753" s="67"/>
      <c r="Y753" s="3"/>
      <c r="Z753" s="66"/>
      <c r="AA753" s="64"/>
      <c r="AB753" s="3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  <c r="AP753" s="30"/>
      <c r="AQ753" s="30"/>
      <c r="AR753" s="30"/>
      <c r="AS753" s="68"/>
      <c r="AT753" s="68"/>
      <c r="AU753" s="30"/>
      <c r="AV753" s="30"/>
      <c r="AW753" s="30"/>
      <c r="AX753" s="30"/>
      <c r="AY753" s="30"/>
      <c r="AZ753" s="30"/>
      <c r="BA753" s="30"/>
      <c r="BB753" s="30"/>
      <c r="BC753" s="30"/>
      <c r="BD753" s="30"/>
      <c r="BE753" s="30"/>
      <c r="BF753" s="30"/>
      <c r="BG753" s="30"/>
      <c r="BH753" s="30"/>
      <c r="BI753" s="30"/>
      <c r="BJ753" s="30"/>
      <c r="BK753" s="30"/>
      <c r="BL753" s="30"/>
      <c r="BM753" s="30"/>
      <c r="BN753" s="30"/>
      <c r="BO753" s="30"/>
    </row>
    <row r="754" spans="1:67" ht="27" customHeight="1" x14ac:dyDescent="0.2">
      <c r="A754" s="63"/>
      <c r="B754" s="30"/>
      <c r="C754" s="30"/>
      <c r="D754" s="30"/>
      <c r="E754" s="30"/>
      <c r="F754" s="30"/>
      <c r="G754" s="30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64"/>
      <c r="S754" s="3"/>
      <c r="T754" s="65"/>
      <c r="U754" s="3"/>
      <c r="V754" s="66"/>
      <c r="W754" s="3"/>
      <c r="X754" s="67"/>
      <c r="Y754" s="3"/>
      <c r="Z754" s="66"/>
      <c r="AA754" s="64"/>
      <c r="AB754" s="3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  <c r="AP754" s="30"/>
      <c r="AQ754" s="30"/>
      <c r="AR754" s="30"/>
      <c r="AS754" s="68"/>
      <c r="AT754" s="68"/>
      <c r="AU754" s="30"/>
      <c r="AV754" s="30"/>
      <c r="AW754" s="30"/>
      <c r="AX754" s="30"/>
      <c r="AY754" s="30"/>
      <c r="AZ754" s="30"/>
      <c r="BA754" s="30"/>
      <c r="BB754" s="30"/>
      <c r="BC754" s="30"/>
      <c r="BD754" s="30"/>
      <c r="BE754" s="30"/>
      <c r="BF754" s="30"/>
      <c r="BG754" s="30"/>
      <c r="BH754" s="30"/>
      <c r="BI754" s="30"/>
      <c r="BJ754" s="30"/>
      <c r="BK754" s="30"/>
      <c r="BL754" s="30"/>
      <c r="BM754" s="30"/>
      <c r="BN754" s="30"/>
      <c r="BO754" s="30"/>
    </row>
    <row r="755" spans="1:67" ht="27" customHeight="1" x14ac:dyDescent="0.2">
      <c r="A755" s="63"/>
      <c r="B755" s="30"/>
      <c r="C755" s="30"/>
      <c r="D755" s="30"/>
      <c r="E755" s="30"/>
      <c r="F755" s="30"/>
      <c r="G755" s="30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64"/>
      <c r="S755" s="3"/>
      <c r="T755" s="65"/>
      <c r="U755" s="3"/>
      <c r="V755" s="66"/>
      <c r="W755" s="3"/>
      <c r="X755" s="67"/>
      <c r="Y755" s="3"/>
      <c r="Z755" s="66"/>
      <c r="AA755" s="64"/>
      <c r="AB755" s="3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  <c r="AP755" s="30"/>
      <c r="AQ755" s="30"/>
      <c r="AR755" s="30"/>
      <c r="AS755" s="68"/>
      <c r="AT755" s="68"/>
      <c r="AU755" s="30"/>
      <c r="AV755" s="30"/>
      <c r="AW755" s="30"/>
      <c r="AX755" s="30"/>
      <c r="AY755" s="30"/>
      <c r="AZ755" s="30"/>
      <c r="BA755" s="30"/>
      <c r="BB755" s="30"/>
      <c r="BC755" s="30"/>
      <c r="BD755" s="30"/>
      <c r="BE755" s="30"/>
      <c r="BF755" s="30"/>
      <c r="BG755" s="30"/>
      <c r="BH755" s="30"/>
      <c r="BI755" s="30"/>
      <c r="BJ755" s="30"/>
      <c r="BK755" s="30"/>
      <c r="BL755" s="30"/>
      <c r="BM755" s="30"/>
      <c r="BN755" s="30"/>
      <c r="BO755" s="30"/>
    </row>
    <row r="756" spans="1:67" ht="27" customHeight="1" x14ac:dyDescent="0.2">
      <c r="A756" s="63"/>
      <c r="B756" s="30"/>
      <c r="C756" s="30"/>
      <c r="D756" s="30"/>
      <c r="E756" s="30"/>
      <c r="F756" s="30"/>
      <c r="G756" s="30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64"/>
      <c r="S756" s="3"/>
      <c r="T756" s="65"/>
      <c r="U756" s="3"/>
      <c r="V756" s="66"/>
      <c r="W756" s="3"/>
      <c r="X756" s="67"/>
      <c r="Y756" s="3"/>
      <c r="Z756" s="66"/>
      <c r="AA756" s="64"/>
      <c r="AB756" s="3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  <c r="AP756" s="30"/>
      <c r="AQ756" s="30"/>
      <c r="AR756" s="30"/>
      <c r="AS756" s="68"/>
      <c r="AT756" s="68"/>
      <c r="AU756" s="30"/>
      <c r="AV756" s="30"/>
      <c r="AW756" s="30"/>
      <c r="AX756" s="30"/>
      <c r="AY756" s="30"/>
      <c r="AZ756" s="30"/>
      <c r="BA756" s="30"/>
      <c r="BB756" s="30"/>
      <c r="BC756" s="30"/>
      <c r="BD756" s="30"/>
      <c r="BE756" s="30"/>
      <c r="BF756" s="30"/>
      <c r="BG756" s="30"/>
      <c r="BH756" s="30"/>
      <c r="BI756" s="30"/>
      <c r="BJ756" s="30"/>
      <c r="BK756" s="30"/>
      <c r="BL756" s="30"/>
      <c r="BM756" s="30"/>
      <c r="BN756" s="30"/>
      <c r="BO756" s="30"/>
    </row>
    <row r="757" spans="1:67" ht="27" customHeight="1" x14ac:dyDescent="0.2">
      <c r="A757" s="63"/>
      <c r="B757" s="30"/>
      <c r="C757" s="30"/>
      <c r="D757" s="30"/>
      <c r="E757" s="30"/>
      <c r="F757" s="30"/>
      <c r="G757" s="30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64"/>
      <c r="S757" s="3"/>
      <c r="T757" s="65"/>
      <c r="U757" s="3"/>
      <c r="V757" s="66"/>
      <c r="W757" s="3"/>
      <c r="X757" s="67"/>
      <c r="Y757" s="3"/>
      <c r="Z757" s="66"/>
      <c r="AA757" s="64"/>
      <c r="AB757" s="3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  <c r="AP757" s="30"/>
      <c r="AQ757" s="30"/>
      <c r="AR757" s="30"/>
      <c r="AS757" s="68"/>
      <c r="AT757" s="68"/>
      <c r="AU757" s="30"/>
      <c r="AV757" s="30"/>
      <c r="AW757" s="30"/>
      <c r="AX757" s="30"/>
      <c r="AY757" s="30"/>
      <c r="AZ757" s="30"/>
      <c r="BA757" s="30"/>
      <c r="BB757" s="30"/>
      <c r="BC757" s="30"/>
      <c r="BD757" s="30"/>
      <c r="BE757" s="30"/>
      <c r="BF757" s="30"/>
      <c r="BG757" s="30"/>
      <c r="BH757" s="30"/>
      <c r="BI757" s="30"/>
      <c r="BJ757" s="30"/>
      <c r="BK757" s="30"/>
      <c r="BL757" s="30"/>
      <c r="BM757" s="30"/>
      <c r="BN757" s="30"/>
      <c r="BO757" s="30"/>
    </row>
    <row r="758" spans="1:67" ht="27" customHeight="1" x14ac:dyDescent="0.2">
      <c r="A758" s="63"/>
      <c r="B758" s="30"/>
      <c r="C758" s="30"/>
      <c r="D758" s="30"/>
      <c r="E758" s="30"/>
      <c r="F758" s="30"/>
      <c r="G758" s="30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64"/>
      <c r="S758" s="3"/>
      <c r="T758" s="65"/>
      <c r="U758" s="3"/>
      <c r="V758" s="66"/>
      <c r="W758" s="3"/>
      <c r="X758" s="67"/>
      <c r="Y758" s="3"/>
      <c r="Z758" s="66"/>
      <c r="AA758" s="64"/>
      <c r="AB758" s="3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  <c r="AP758" s="30"/>
      <c r="AQ758" s="30"/>
      <c r="AR758" s="30"/>
      <c r="AS758" s="68"/>
      <c r="AT758" s="68"/>
      <c r="AU758" s="30"/>
      <c r="AV758" s="30"/>
      <c r="AW758" s="30"/>
      <c r="AX758" s="30"/>
      <c r="AY758" s="30"/>
      <c r="AZ758" s="30"/>
      <c r="BA758" s="30"/>
      <c r="BB758" s="30"/>
      <c r="BC758" s="30"/>
      <c r="BD758" s="30"/>
      <c r="BE758" s="30"/>
      <c r="BF758" s="30"/>
      <c r="BG758" s="30"/>
      <c r="BH758" s="30"/>
      <c r="BI758" s="30"/>
      <c r="BJ758" s="30"/>
      <c r="BK758" s="30"/>
      <c r="BL758" s="30"/>
      <c r="BM758" s="30"/>
      <c r="BN758" s="30"/>
      <c r="BO758" s="30"/>
    </row>
    <row r="759" spans="1:67" ht="27" customHeight="1" x14ac:dyDescent="0.2">
      <c r="A759" s="63"/>
      <c r="B759" s="30"/>
      <c r="C759" s="30"/>
      <c r="D759" s="30"/>
      <c r="E759" s="30"/>
      <c r="F759" s="30"/>
      <c r="G759" s="30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64"/>
      <c r="S759" s="3"/>
      <c r="T759" s="65"/>
      <c r="U759" s="3"/>
      <c r="V759" s="66"/>
      <c r="W759" s="3"/>
      <c r="X759" s="67"/>
      <c r="Y759" s="3"/>
      <c r="Z759" s="66"/>
      <c r="AA759" s="64"/>
      <c r="AB759" s="3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  <c r="AP759" s="30"/>
      <c r="AQ759" s="30"/>
      <c r="AR759" s="30"/>
      <c r="AS759" s="68"/>
      <c r="AT759" s="68"/>
      <c r="AU759" s="30"/>
      <c r="AV759" s="30"/>
      <c r="AW759" s="30"/>
      <c r="AX759" s="30"/>
      <c r="AY759" s="30"/>
      <c r="AZ759" s="30"/>
      <c r="BA759" s="30"/>
      <c r="BB759" s="30"/>
      <c r="BC759" s="30"/>
      <c r="BD759" s="30"/>
      <c r="BE759" s="30"/>
      <c r="BF759" s="30"/>
      <c r="BG759" s="30"/>
      <c r="BH759" s="30"/>
      <c r="BI759" s="30"/>
      <c r="BJ759" s="30"/>
      <c r="BK759" s="30"/>
      <c r="BL759" s="30"/>
      <c r="BM759" s="30"/>
      <c r="BN759" s="30"/>
      <c r="BO759" s="30"/>
    </row>
    <row r="760" spans="1:67" ht="27" customHeight="1" x14ac:dyDescent="0.2">
      <c r="A760" s="63"/>
      <c r="B760" s="30"/>
      <c r="C760" s="30"/>
      <c r="D760" s="30"/>
      <c r="E760" s="30"/>
      <c r="F760" s="30"/>
      <c r="G760" s="30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64"/>
      <c r="S760" s="3"/>
      <c r="T760" s="65"/>
      <c r="U760" s="3"/>
      <c r="V760" s="66"/>
      <c r="W760" s="3"/>
      <c r="X760" s="67"/>
      <c r="Y760" s="3"/>
      <c r="Z760" s="66"/>
      <c r="AA760" s="64"/>
      <c r="AB760" s="3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  <c r="AP760" s="30"/>
      <c r="AQ760" s="30"/>
      <c r="AR760" s="30"/>
      <c r="AS760" s="68"/>
      <c r="AT760" s="68"/>
      <c r="AU760" s="30"/>
      <c r="AV760" s="30"/>
      <c r="AW760" s="30"/>
      <c r="AX760" s="30"/>
      <c r="AY760" s="30"/>
      <c r="AZ760" s="30"/>
      <c r="BA760" s="30"/>
      <c r="BB760" s="30"/>
      <c r="BC760" s="30"/>
      <c r="BD760" s="30"/>
      <c r="BE760" s="30"/>
      <c r="BF760" s="30"/>
      <c r="BG760" s="30"/>
      <c r="BH760" s="30"/>
      <c r="BI760" s="30"/>
      <c r="BJ760" s="30"/>
      <c r="BK760" s="30"/>
      <c r="BL760" s="30"/>
      <c r="BM760" s="30"/>
      <c r="BN760" s="30"/>
      <c r="BO760" s="30"/>
    </row>
    <row r="761" spans="1:67" ht="27" customHeight="1" x14ac:dyDescent="0.2">
      <c r="A761" s="63"/>
      <c r="B761" s="30"/>
      <c r="C761" s="30"/>
      <c r="D761" s="30"/>
      <c r="E761" s="30"/>
      <c r="F761" s="30"/>
      <c r="G761" s="30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64"/>
      <c r="S761" s="3"/>
      <c r="T761" s="65"/>
      <c r="U761" s="3"/>
      <c r="V761" s="66"/>
      <c r="W761" s="3"/>
      <c r="X761" s="67"/>
      <c r="Y761" s="3"/>
      <c r="Z761" s="66"/>
      <c r="AA761" s="64"/>
      <c r="AB761" s="3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  <c r="AP761" s="30"/>
      <c r="AQ761" s="30"/>
      <c r="AR761" s="30"/>
      <c r="AS761" s="68"/>
      <c r="AT761" s="68"/>
      <c r="AU761" s="30"/>
      <c r="AV761" s="30"/>
      <c r="AW761" s="30"/>
      <c r="AX761" s="30"/>
      <c r="AY761" s="30"/>
      <c r="AZ761" s="30"/>
      <c r="BA761" s="30"/>
      <c r="BB761" s="30"/>
      <c r="BC761" s="30"/>
      <c r="BD761" s="30"/>
      <c r="BE761" s="30"/>
      <c r="BF761" s="30"/>
      <c r="BG761" s="30"/>
      <c r="BH761" s="30"/>
      <c r="BI761" s="30"/>
      <c r="BJ761" s="30"/>
      <c r="BK761" s="30"/>
      <c r="BL761" s="30"/>
      <c r="BM761" s="30"/>
      <c r="BN761" s="30"/>
      <c r="BO761" s="30"/>
    </row>
    <row r="762" spans="1:67" ht="27" customHeight="1" x14ac:dyDescent="0.2">
      <c r="A762" s="63"/>
      <c r="B762" s="30"/>
      <c r="C762" s="30"/>
      <c r="D762" s="30"/>
      <c r="E762" s="30"/>
      <c r="F762" s="30"/>
      <c r="G762" s="30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64"/>
      <c r="S762" s="3"/>
      <c r="T762" s="65"/>
      <c r="U762" s="3"/>
      <c r="V762" s="66"/>
      <c r="W762" s="3"/>
      <c r="X762" s="67"/>
      <c r="Y762" s="3"/>
      <c r="Z762" s="66"/>
      <c r="AA762" s="64"/>
      <c r="AB762" s="3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  <c r="AP762" s="30"/>
      <c r="AQ762" s="30"/>
      <c r="AR762" s="30"/>
      <c r="AS762" s="68"/>
      <c r="AT762" s="68"/>
      <c r="AU762" s="30"/>
      <c r="AV762" s="30"/>
      <c r="AW762" s="30"/>
      <c r="AX762" s="30"/>
      <c r="AY762" s="30"/>
      <c r="AZ762" s="30"/>
      <c r="BA762" s="30"/>
      <c r="BB762" s="30"/>
      <c r="BC762" s="30"/>
      <c r="BD762" s="30"/>
      <c r="BE762" s="30"/>
      <c r="BF762" s="30"/>
      <c r="BG762" s="30"/>
      <c r="BH762" s="30"/>
      <c r="BI762" s="30"/>
      <c r="BJ762" s="30"/>
      <c r="BK762" s="30"/>
      <c r="BL762" s="30"/>
      <c r="BM762" s="30"/>
      <c r="BN762" s="30"/>
      <c r="BO762" s="30"/>
    </row>
    <row r="763" spans="1:67" ht="27" customHeight="1" x14ac:dyDescent="0.2">
      <c r="A763" s="63"/>
      <c r="B763" s="30"/>
      <c r="C763" s="30"/>
      <c r="D763" s="30"/>
      <c r="E763" s="30"/>
      <c r="F763" s="30"/>
      <c r="G763" s="30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64"/>
      <c r="S763" s="3"/>
      <c r="T763" s="65"/>
      <c r="U763" s="3"/>
      <c r="V763" s="66"/>
      <c r="W763" s="3"/>
      <c r="X763" s="67"/>
      <c r="Y763" s="3"/>
      <c r="Z763" s="66"/>
      <c r="AA763" s="64"/>
      <c r="AB763" s="3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  <c r="AP763" s="30"/>
      <c r="AQ763" s="30"/>
      <c r="AR763" s="30"/>
      <c r="AS763" s="68"/>
      <c r="AT763" s="68"/>
      <c r="AU763" s="30"/>
      <c r="AV763" s="30"/>
      <c r="AW763" s="30"/>
      <c r="AX763" s="30"/>
      <c r="AY763" s="30"/>
      <c r="AZ763" s="30"/>
      <c r="BA763" s="30"/>
      <c r="BB763" s="30"/>
      <c r="BC763" s="30"/>
      <c r="BD763" s="30"/>
      <c r="BE763" s="30"/>
      <c r="BF763" s="30"/>
      <c r="BG763" s="30"/>
      <c r="BH763" s="30"/>
      <c r="BI763" s="30"/>
      <c r="BJ763" s="30"/>
      <c r="BK763" s="30"/>
      <c r="BL763" s="30"/>
      <c r="BM763" s="30"/>
      <c r="BN763" s="30"/>
      <c r="BO763" s="30"/>
    </row>
    <row r="764" spans="1:67" ht="27" customHeight="1" x14ac:dyDescent="0.2">
      <c r="A764" s="63"/>
      <c r="B764" s="30"/>
      <c r="C764" s="30"/>
      <c r="D764" s="30"/>
      <c r="E764" s="30"/>
      <c r="F764" s="30"/>
      <c r="G764" s="30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64"/>
      <c r="S764" s="3"/>
      <c r="T764" s="65"/>
      <c r="U764" s="3"/>
      <c r="V764" s="66"/>
      <c r="W764" s="3"/>
      <c r="X764" s="67"/>
      <c r="Y764" s="3"/>
      <c r="Z764" s="66"/>
      <c r="AA764" s="64"/>
      <c r="AB764" s="3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  <c r="AP764" s="30"/>
      <c r="AQ764" s="30"/>
      <c r="AR764" s="30"/>
      <c r="AS764" s="68"/>
      <c r="AT764" s="68"/>
      <c r="AU764" s="30"/>
      <c r="AV764" s="30"/>
      <c r="AW764" s="30"/>
      <c r="AX764" s="30"/>
      <c r="AY764" s="30"/>
      <c r="AZ764" s="30"/>
      <c r="BA764" s="30"/>
      <c r="BB764" s="30"/>
      <c r="BC764" s="30"/>
      <c r="BD764" s="30"/>
      <c r="BE764" s="30"/>
      <c r="BF764" s="30"/>
      <c r="BG764" s="30"/>
      <c r="BH764" s="30"/>
      <c r="BI764" s="30"/>
      <c r="BJ764" s="30"/>
      <c r="BK764" s="30"/>
      <c r="BL764" s="30"/>
      <c r="BM764" s="30"/>
      <c r="BN764" s="30"/>
      <c r="BO764" s="30"/>
    </row>
    <row r="765" spans="1:67" ht="27" customHeight="1" x14ac:dyDescent="0.2">
      <c r="A765" s="63"/>
      <c r="B765" s="30"/>
      <c r="C765" s="30"/>
      <c r="D765" s="30"/>
      <c r="E765" s="30"/>
      <c r="F765" s="30"/>
      <c r="G765" s="30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64"/>
      <c r="S765" s="3"/>
      <c r="T765" s="65"/>
      <c r="U765" s="3"/>
      <c r="V765" s="66"/>
      <c r="W765" s="3"/>
      <c r="X765" s="67"/>
      <c r="Y765" s="3"/>
      <c r="Z765" s="66"/>
      <c r="AA765" s="64"/>
      <c r="AB765" s="3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  <c r="AP765" s="30"/>
      <c r="AQ765" s="30"/>
      <c r="AR765" s="30"/>
      <c r="AS765" s="68"/>
      <c r="AT765" s="68"/>
      <c r="AU765" s="30"/>
      <c r="AV765" s="30"/>
      <c r="AW765" s="30"/>
      <c r="AX765" s="30"/>
      <c r="AY765" s="30"/>
      <c r="AZ765" s="30"/>
      <c r="BA765" s="30"/>
      <c r="BB765" s="30"/>
      <c r="BC765" s="30"/>
      <c r="BD765" s="30"/>
      <c r="BE765" s="30"/>
      <c r="BF765" s="30"/>
      <c r="BG765" s="30"/>
      <c r="BH765" s="30"/>
      <c r="BI765" s="30"/>
      <c r="BJ765" s="30"/>
      <c r="BK765" s="30"/>
      <c r="BL765" s="30"/>
      <c r="BM765" s="30"/>
      <c r="BN765" s="30"/>
      <c r="BO765" s="30"/>
    </row>
    <row r="766" spans="1:67" ht="27" customHeight="1" x14ac:dyDescent="0.2">
      <c r="A766" s="63"/>
      <c r="B766" s="30"/>
      <c r="C766" s="30"/>
      <c r="D766" s="30"/>
      <c r="E766" s="30"/>
      <c r="F766" s="30"/>
      <c r="G766" s="30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64"/>
      <c r="S766" s="3"/>
      <c r="T766" s="65"/>
      <c r="U766" s="3"/>
      <c r="V766" s="66"/>
      <c r="W766" s="3"/>
      <c r="X766" s="67"/>
      <c r="Y766" s="3"/>
      <c r="Z766" s="66"/>
      <c r="AA766" s="64"/>
      <c r="AB766" s="3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  <c r="AP766" s="30"/>
      <c r="AQ766" s="30"/>
      <c r="AR766" s="30"/>
      <c r="AS766" s="68"/>
      <c r="AT766" s="68"/>
      <c r="AU766" s="30"/>
      <c r="AV766" s="30"/>
      <c r="AW766" s="30"/>
      <c r="AX766" s="30"/>
      <c r="AY766" s="30"/>
      <c r="AZ766" s="30"/>
      <c r="BA766" s="30"/>
      <c r="BB766" s="30"/>
      <c r="BC766" s="30"/>
      <c r="BD766" s="30"/>
      <c r="BE766" s="30"/>
      <c r="BF766" s="30"/>
      <c r="BG766" s="30"/>
      <c r="BH766" s="30"/>
      <c r="BI766" s="30"/>
      <c r="BJ766" s="30"/>
      <c r="BK766" s="30"/>
      <c r="BL766" s="30"/>
      <c r="BM766" s="30"/>
      <c r="BN766" s="30"/>
      <c r="BO766" s="30"/>
    </row>
    <row r="767" spans="1:67" ht="27" customHeight="1" x14ac:dyDescent="0.2">
      <c r="A767" s="63"/>
      <c r="B767" s="30"/>
      <c r="C767" s="30"/>
      <c r="D767" s="30"/>
      <c r="E767" s="30"/>
      <c r="F767" s="30"/>
      <c r="G767" s="30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64"/>
      <c r="S767" s="3"/>
      <c r="T767" s="65"/>
      <c r="U767" s="3"/>
      <c r="V767" s="66"/>
      <c r="W767" s="3"/>
      <c r="X767" s="67"/>
      <c r="Y767" s="3"/>
      <c r="Z767" s="66"/>
      <c r="AA767" s="64"/>
      <c r="AB767" s="3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  <c r="AP767" s="30"/>
      <c r="AQ767" s="30"/>
      <c r="AR767" s="30"/>
      <c r="AS767" s="68"/>
      <c r="AT767" s="68"/>
      <c r="AU767" s="30"/>
      <c r="AV767" s="30"/>
      <c r="AW767" s="30"/>
      <c r="AX767" s="30"/>
      <c r="AY767" s="30"/>
      <c r="AZ767" s="30"/>
      <c r="BA767" s="30"/>
      <c r="BB767" s="30"/>
      <c r="BC767" s="30"/>
      <c r="BD767" s="30"/>
      <c r="BE767" s="30"/>
      <c r="BF767" s="30"/>
      <c r="BG767" s="30"/>
      <c r="BH767" s="30"/>
      <c r="BI767" s="30"/>
      <c r="BJ767" s="30"/>
      <c r="BK767" s="30"/>
      <c r="BL767" s="30"/>
      <c r="BM767" s="30"/>
      <c r="BN767" s="30"/>
      <c r="BO767" s="30"/>
    </row>
    <row r="768" spans="1:67" ht="27" customHeight="1" x14ac:dyDescent="0.2">
      <c r="A768" s="63"/>
      <c r="B768" s="30"/>
      <c r="C768" s="30"/>
      <c r="D768" s="30"/>
      <c r="E768" s="30"/>
      <c r="F768" s="30"/>
      <c r="G768" s="30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64"/>
      <c r="S768" s="3"/>
      <c r="T768" s="65"/>
      <c r="U768" s="3"/>
      <c r="V768" s="66"/>
      <c r="W768" s="3"/>
      <c r="X768" s="67"/>
      <c r="Y768" s="3"/>
      <c r="Z768" s="66"/>
      <c r="AA768" s="64"/>
      <c r="AB768" s="3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  <c r="AP768" s="30"/>
      <c r="AQ768" s="30"/>
      <c r="AR768" s="30"/>
      <c r="AS768" s="68"/>
      <c r="AT768" s="68"/>
      <c r="AU768" s="30"/>
      <c r="AV768" s="30"/>
      <c r="AW768" s="30"/>
      <c r="AX768" s="30"/>
      <c r="AY768" s="30"/>
      <c r="AZ768" s="30"/>
      <c r="BA768" s="30"/>
      <c r="BB768" s="30"/>
      <c r="BC768" s="30"/>
      <c r="BD768" s="30"/>
      <c r="BE768" s="30"/>
      <c r="BF768" s="30"/>
      <c r="BG768" s="30"/>
      <c r="BH768" s="30"/>
      <c r="BI768" s="30"/>
      <c r="BJ768" s="30"/>
      <c r="BK768" s="30"/>
      <c r="BL768" s="30"/>
      <c r="BM768" s="30"/>
      <c r="BN768" s="30"/>
      <c r="BO768" s="30"/>
    </row>
    <row r="769" spans="1:67" ht="27" customHeight="1" x14ac:dyDescent="0.2">
      <c r="A769" s="63"/>
      <c r="B769" s="30"/>
      <c r="C769" s="30"/>
      <c r="D769" s="30"/>
      <c r="E769" s="30"/>
      <c r="F769" s="30"/>
      <c r="G769" s="30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64"/>
      <c r="S769" s="3"/>
      <c r="T769" s="65"/>
      <c r="U769" s="3"/>
      <c r="V769" s="66"/>
      <c r="W769" s="3"/>
      <c r="X769" s="67"/>
      <c r="Y769" s="3"/>
      <c r="Z769" s="66"/>
      <c r="AA769" s="64"/>
      <c r="AB769" s="3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  <c r="AP769" s="30"/>
      <c r="AQ769" s="30"/>
      <c r="AR769" s="30"/>
      <c r="AS769" s="68"/>
      <c r="AT769" s="68"/>
      <c r="AU769" s="30"/>
      <c r="AV769" s="30"/>
      <c r="AW769" s="30"/>
      <c r="AX769" s="30"/>
      <c r="AY769" s="30"/>
      <c r="AZ769" s="30"/>
      <c r="BA769" s="30"/>
      <c r="BB769" s="30"/>
      <c r="BC769" s="30"/>
      <c r="BD769" s="30"/>
      <c r="BE769" s="30"/>
      <c r="BF769" s="30"/>
      <c r="BG769" s="30"/>
      <c r="BH769" s="30"/>
      <c r="BI769" s="30"/>
      <c r="BJ769" s="30"/>
      <c r="BK769" s="30"/>
      <c r="BL769" s="30"/>
      <c r="BM769" s="30"/>
      <c r="BN769" s="30"/>
      <c r="BO769" s="30"/>
    </row>
    <row r="770" spans="1:67" ht="27" customHeight="1" x14ac:dyDescent="0.2">
      <c r="A770" s="63"/>
      <c r="B770" s="30"/>
      <c r="C770" s="30"/>
      <c r="D770" s="30"/>
      <c r="E770" s="30"/>
      <c r="F770" s="30"/>
      <c r="G770" s="30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64"/>
      <c r="S770" s="3"/>
      <c r="T770" s="65"/>
      <c r="U770" s="3"/>
      <c r="V770" s="66"/>
      <c r="W770" s="3"/>
      <c r="X770" s="67"/>
      <c r="Y770" s="3"/>
      <c r="Z770" s="66"/>
      <c r="AA770" s="64"/>
      <c r="AB770" s="3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  <c r="AP770" s="30"/>
      <c r="AQ770" s="30"/>
      <c r="AR770" s="30"/>
      <c r="AS770" s="68"/>
      <c r="AT770" s="68"/>
      <c r="AU770" s="30"/>
      <c r="AV770" s="30"/>
      <c r="AW770" s="30"/>
      <c r="AX770" s="30"/>
      <c r="AY770" s="30"/>
      <c r="AZ770" s="30"/>
      <c r="BA770" s="30"/>
      <c r="BB770" s="30"/>
      <c r="BC770" s="30"/>
      <c r="BD770" s="30"/>
      <c r="BE770" s="30"/>
      <c r="BF770" s="30"/>
      <c r="BG770" s="30"/>
      <c r="BH770" s="30"/>
      <c r="BI770" s="30"/>
      <c r="BJ770" s="30"/>
      <c r="BK770" s="30"/>
      <c r="BL770" s="30"/>
      <c r="BM770" s="30"/>
      <c r="BN770" s="30"/>
      <c r="BO770" s="30"/>
    </row>
    <row r="771" spans="1:67" ht="27" customHeight="1" x14ac:dyDescent="0.2">
      <c r="A771" s="63"/>
      <c r="B771" s="30"/>
      <c r="C771" s="30"/>
      <c r="D771" s="30"/>
      <c r="E771" s="30"/>
      <c r="F771" s="30"/>
      <c r="G771" s="30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64"/>
      <c r="S771" s="3"/>
      <c r="T771" s="65"/>
      <c r="U771" s="3"/>
      <c r="V771" s="66"/>
      <c r="W771" s="3"/>
      <c r="X771" s="67"/>
      <c r="Y771" s="3"/>
      <c r="Z771" s="66"/>
      <c r="AA771" s="64"/>
      <c r="AB771" s="3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  <c r="AP771" s="30"/>
      <c r="AQ771" s="30"/>
      <c r="AR771" s="30"/>
      <c r="AS771" s="68"/>
      <c r="AT771" s="68"/>
      <c r="AU771" s="30"/>
      <c r="AV771" s="30"/>
      <c r="AW771" s="30"/>
      <c r="AX771" s="30"/>
      <c r="AY771" s="30"/>
      <c r="AZ771" s="30"/>
      <c r="BA771" s="30"/>
      <c r="BB771" s="30"/>
      <c r="BC771" s="30"/>
      <c r="BD771" s="30"/>
      <c r="BE771" s="30"/>
      <c r="BF771" s="30"/>
      <c r="BG771" s="30"/>
      <c r="BH771" s="30"/>
      <c r="BI771" s="30"/>
      <c r="BJ771" s="30"/>
      <c r="BK771" s="30"/>
      <c r="BL771" s="30"/>
      <c r="BM771" s="30"/>
      <c r="BN771" s="30"/>
      <c r="BO771" s="30"/>
    </row>
    <row r="772" spans="1:67" ht="27" customHeight="1" x14ac:dyDescent="0.2">
      <c r="A772" s="63"/>
      <c r="B772" s="30"/>
      <c r="C772" s="30"/>
      <c r="D772" s="30"/>
      <c r="E772" s="30"/>
      <c r="F772" s="30"/>
      <c r="G772" s="30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64"/>
      <c r="S772" s="3"/>
      <c r="T772" s="65"/>
      <c r="U772" s="3"/>
      <c r="V772" s="66"/>
      <c r="W772" s="3"/>
      <c r="X772" s="67"/>
      <c r="Y772" s="3"/>
      <c r="Z772" s="66"/>
      <c r="AA772" s="64"/>
      <c r="AB772" s="3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  <c r="AP772" s="30"/>
      <c r="AQ772" s="30"/>
      <c r="AR772" s="30"/>
      <c r="AS772" s="68"/>
      <c r="AT772" s="68"/>
      <c r="AU772" s="30"/>
      <c r="AV772" s="30"/>
      <c r="AW772" s="30"/>
      <c r="AX772" s="30"/>
      <c r="AY772" s="30"/>
      <c r="AZ772" s="30"/>
      <c r="BA772" s="30"/>
      <c r="BB772" s="30"/>
      <c r="BC772" s="30"/>
      <c r="BD772" s="30"/>
      <c r="BE772" s="30"/>
      <c r="BF772" s="30"/>
      <c r="BG772" s="30"/>
      <c r="BH772" s="30"/>
      <c r="BI772" s="30"/>
      <c r="BJ772" s="30"/>
      <c r="BK772" s="30"/>
      <c r="BL772" s="30"/>
      <c r="BM772" s="30"/>
      <c r="BN772" s="30"/>
      <c r="BO772" s="30"/>
    </row>
    <row r="773" spans="1:67" ht="27" customHeight="1" x14ac:dyDescent="0.2">
      <c r="A773" s="63"/>
      <c r="B773" s="30"/>
      <c r="C773" s="30"/>
      <c r="D773" s="30"/>
      <c r="E773" s="30"/>
      <c r="F773" s="30"/>
      <c r="G773" s="30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64"/>
      <c r="S773" s="3"/>
      <c r="T773" s="65"/>
      <c r="U773" s="3"/>
      <c r="V773" s="66"/>
      <c r="W773" s="3"/>
      <c r="X773" s="67"/>
      <c r="Y773" s="3"/>
      <c r="Z773" s="66"/>
      <c r="AA773" s="64"/>
      <c r="AB773" s="3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  <c r="AP773" s="30"/>
      <c r="AQ773" s="30"/>
      <c r="AR773" s="30"/>
      <c r="AS773" s="68"/>
      <c r="AT773" s="68"/>
      <c r="AU773" s="30"/>
      <c r="AV773" s="30"/>
      <c r="AW773" s="30"/>
      <c r="AX773" s="30"/>
      <c r="AY773" s="30"/>
      <c r="AZ773" s="30"/>
      <c r="BA773" s="30"/>
      <c r="BB773" s="30"/>
      <c r="BC773" s="30"/>
      <c r="BD773" s="30"/>
      <c r="BE773" s="30"/>
      <c r="BF773" s="30"/>
      <c r="BG773" s="30"/>
      <c r="BH773" s="30"/>
      <c r="BI773" s="30"/>
      <c r="BJ773" s="30"/>
      <c r="BK773" s="30"/>
      <c r="BL773" s="30"/>
      <c r="BM773" s="30"/>
      <c r="BN773" s="30"/>
      <c r="BO773" s="30"/>
    </row>
    <row r="774" spans="1:67" ht="27" customHeight="1" x14ac:dyDescent="0.2">
      <c r="A774" s="63"/>
      <c r="B774" s="30"/>
      <c r="C774" s="30"/>
      <c r="D774" s="30"/>
      <c r="E774" s="30"/>
      <c r="F774" s="30"/>
      <c r="G774" s="30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64"/>
      <c r="S774" s="3"/>
      <c r="T774" s="65"/>
      <c r="U774" s="3"/>
      <c r="V774" s="66"/>
      <c r="W774" s="3"/>
      <c r="X774" s="67"/>
      <c r="Y774" s="3"/>
      <c r="Z774" s="66"/>
      <c r="AA774" s="64"/>
      <c r="AB774" s="3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  <c r="AP774" s="30"/>
      <c r="AQ774" s="30"/>
      <c r="AR774" s="30"/>
      <c r="AS774" s="68"/>
      <c r="AT774" s="68"/>
      <c r="AU774" s="30"/>
      <c r="AV774" s="30"/>
      <c r="AW774" s="30"/>
      <c r="AX774" s="30"/>
      <c r="AY774" s="30"/>
      <c r="AZ774" s="30"/>
      <c r="BA774" s="30"/>
      <c r="BB774" s="30"/>
      <c r="BC774" s="30"/>
      <c r="BD774" s="30"/>
      <c r="BE774" s="30"/>
      <c r="BF774" s="30"/>
      <c r="BG774" s="30"/>
      <c r="BH774" s="30"/>
      <c r="BI774" s="30"/>
      <c r="BJ774" s="30"/>
      <c r="BK774" s="30"/>
      <c r="BL774" s="30"/>
      <c r="BM774" s="30"/>
      <c r="BN774" s="30"/>
      <c r="BO774" s="30"/>
    </row>
    <row r="775" spans="1:67" ht="27" customHeight="1" x14ac:dyDescent="0.2">
      <c r="A775" s="63"/>
      <c r="B775" s="30"/>
      <c r="C775" s="30"/>
      <c r="D775" s="30"/>
      <c r="E775" s="30"/>
      <c r="F775" s="30"/>
      <c r="G775" s="30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64"/>
      <c r="S775" s="3"/>
      <c r="T775" s="65"/>
      <c r="U775" s="3"/>
      <c r="V775" s="66"/>
      <c r="W775" s="3"/>
      <c r="X775" s="67"/>
      <c r="Y775" s="3"/>
      <c r="Z775" s="66"/>
      <c r="AA775" s="64"/>
      <c r="AB775" s="3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  <c r="AP775" s="30"/>
      <c r="AQ775" s="30"/>
      <c r="AR775" s="30"/>
      <c r="AS775" s="68"/>
      <c r="AT775" s="68"/>
      <c r="AU775" s="30"/>
      <c r="AV775" s="30"/>
      <c r="AW775" s="30"/>
      <c r="AX775" s="30"/>
      <c r="AY775" s="30"/>
      <c r="AZ775" s="30"/>
      <c r="BA775" s="30"/>
      <c r="BB775" s="30"/>
      <c r="BC775" s="30"/>
      <c r="BD775" s="30"/>
      <c r="BE775" s="30"/>
      <c r="BF775" s="30"/>
      <c r="BG775" s="30"/>
      <c r="BH775" s="30"/>
      <c r="BI775" s="30"/>
      <c r="BJ775" s="30"/>
      <c r="BK775" s="30"/>
      <c r="BL775" s="30"/>
      <c r="BM775" s="30"/>
      <c r="BN775" s="30"/>
      <c r="BO775" s="30"/>
    </row>
    <row r="776" spans="1:67" ht="27" customHeight="1" x14ac:dyDescent="0.2">
      <c r="A776" s="63"/>
      <c r="B776" s="30"/>
      <c r="C776" s="30"/>
      <c r="D776" s="30"/>
      <c r="E776" s="30"/>
      <c r="F776" s="30"/>
      <c r="G776" s="30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64"/>
      <c r="S776" s="3"/>
      <c r="T776" s="65"/>
      <c r="U776" s="3"/>
      <c r="V776" s="66"/>
      <c r="W776" s="3"/>
      <c r="X776" s="67"/>
      <c r="Y776" s="3"/>
      <c r="Z776" s="66"/>
      <c r="AA776" s="64"/>
      <c r="AB776" s="3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  <c r="AP776" s="30"/>
      <c r="AQ776" s="30"/>
      <c r="AR776" s="30"/>
      <c r="AS776" s="68"/>
      <c r="AT776" s="68"/>
      <c r="AU776" s="30"/>
      <c r="AV776" s="30"/>
      <c r="AW776" s="30"/>
      <c r="AX776" s="30"/>
      <c r="AY776" s="30"/>
      <c r="AZ776" s="30"/>
      <c r="BA776" s="30"/>
      <c r="BB776" s="30"/>
      <c r="BC776" s="30"/>
      <c r="BD776" s="30"/>
      <c r="BE776" s="30"/>
      <c r="BF776" s="30"/>
      <c r="BG776" s="30"/>
      <c r="BH776" s="30"/>
      <c r="BI776" s="30"/>
      <c r="BJ776" s="30"/>
      <c r="BK776" s="30"/>
      <c r="BL776" s="30"/>
      <c r="BM776" s="30"/>
      <c r="BN776" s="30"/>
      <c r="BO776" s="30"/>
    </row>
    <row r="777" spans="1:67" ht="27" customHeight="1" x14ac:dyDescent="0.2">
      <c r="A777" s="63"/>
      <c r="B777" s="30"/>
      <c r="C777" s="30"/>
      <c r="D777" s="30"/>
      <c r="E777" s="30"/>
      <c r="F777" s="30"/>
      <c r="G777" s="30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64"/>
      <c r="S777" s="3"/>
      <c r="T777" s="65"/>
      <c r="U777" s="3"/>
      <c r="V777" s="66"/>
      <c r="W777" s="3"/>
      <c r="X777" s="67"/>
      <c r="Y777" s="3"/>
      <c r="Z777" s="66"/>
      <c r="AA777" s="64"/>
      <c r="AB777" s="3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  <c r="AP777" s="30"/>
      <c r="AQ777" s="30"/>
      <c r="AR777" s="30"/>
      <c r="AS777" s="68"/>
      <c r="AT777" s="68"/>
      <c r="AU777" s="30"/>
      <c r="AV777" s="30"/>
      <c r="AW777" s="30"/>
      <c r="AX777" s="30"/>
      <c r="AY777" s="30"/>
      <c r="AZ777" s="30"/>
      <c r="BA777" s="30"/>
      <c r="BB777" s="30"/>
      <c r="BC777" s="30"/>
      <c r="BD777" s="30"/>
      <c r="BE777" s="30"/>
      <c r="BF777" s="30"/>
      <c r="BG777" s="30"/>
      <c r="BH777" s="30"/>
      <c r="BI777" s="30"/>
      <c r="BJ777" s="30"/>
      <c r="BK777" s="30"/>
      <c r="BL777" s="30"/>
      <c r="BM777" s="30"/>
      <c r="BN777" s="30"/>
      <c r="BO777" s="30"/>
    </row>
    <row r="778" spans="1:67" ht="27" customHeight="1" x14ac:dyDescent="0.2">
      <c r="A778" s="63"/>
      <c r="B778" s="30"/>
      <c r="C778" s="30"/>
      <c r="D778" s="30"/>
      <c r="E778" s="30"/>
      <c r="F778" s="30"/>
      <c r="G778" s="30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64"/>
      <c r="S778" s="3"/>
      <c r="T778" s="65"/>
      <c r="U778" s="3"/>
      <c r="V778" s="66"/>
      <c r="W778" s="3"/>
      <c r="X778" s="67"/>
      <c r="Y778" s="3"/>
      <c r="Z778" s="66"/>
      <c r="AA778" s="64"/>
      <c r="AB778" s="3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  <c r="AP778" s="30"/>
      <c r="AQ778" s="30"/>
      <c r="AR778" s="30"/>
      <c r="AS778" s="68"/>
      <c r="AT778" s="68"/>
      <c r="AU778" s="30"/>
      <c r="AV778" s="30"/>
      <c r="AW778" s="30"/>
      <c r="AX778" s="30"/>
      <c r="AY778" s="30"/>
      <c r="AZ778" s="30"/>
      <c r="BA778" s="30"/>
      <c r="BB778" s="30"/>
      <c r="BC778" s="30"/>
      <c r="BD778" s="30"/>
      <c r="BE778" s="30"/>
      <c r="BF778" s="30"/>
      <c r="BG778" s="30"/>
      <c r="BH778" s="30"/>
      <c r="BI778" s="30"/>
      <c r="BJ778" s="30"/>
      <c r="BK778" s="30"/>
      <c r="BL778" s="30"/>
      <c r="BM778" s="30"/>
      <c r="BN778" s="30"/>
      <c r="BO778" s="30"/>
    </row>
    <row r="779" spans="1:67" ht="27" customHeight="1" x14ac:dyDescent="0.2">
      <c r="A779" s="63"/>
      <c r="B779" s="30"/>
      <c r="C779" s="30"/>
      <c r="D779" s="30"/>
      <c r="E779" s="30"/>
      <c r="F779" s="30"/>
      <c r="G779" s="30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64"/>
      <c r="S779" s="3"/>
      <c r="T779" s="65"/>
      <c r="U779" s="3"/>
      <c r="V779" s="66"/>
      <c r="W779" s="3"/>
      <c r="X779" s="67"/>
      <c r="Y779" s="3"/>
      <c r="Z779" s="66"/>
      <c r="AA779" s="64"/>
      <c r="AB779" s="3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  <c r="AP779" s="30"/>
      <c r="AQ779" s="30"/>
      <c r="AR779" s="30"/>
      <c r="AS779" s="68"/>
      <c r="AT779" s="68"/>
      <c r="AU779" s="30"/>
      <c r="AV779" s="30"/>
      <c r="AW779" s="30"/>
      <c r="AX779" s="30"/>
      <c r="AY779" s="30"/>
      <c r="AZ779" s="30"/>
      <c r="BA779" s="30"/>
      <c r="BB779" s="30"/>
      <c r="BC779" s="30"/>
      <c r="BD779" s="30"/>
      <c r="BE779" s="30"/>
      <c r="BF779" s="30"/>
      <c r="BG779" s="30"/>
      <c r="BH779" s="30"/>
      <c r="BI779" s="30"/>
      <c r="BJ779" s="30"/>
      <c r="BK779" s="30"/>
      <c r="BL779" s="30"/>
      <c r="BM779" s="30"/>
      <c r="BN779" s="30"/>
      <c r="BO779" s="30"/>
    </row>
    <row r="780" spans="1:67" ht="27" customHeight="1" x14ac:dyDescent="0.2">
      <c r="A780" s="63"/>
      <c r="B780" s="30"/>
      <c r="C780" s="30"/>
      <c r="D780" s="30"/>
      <c r="E780" s="30"/>
      <c r="F780" s="30"/>
      <c r="G780" s="30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64"/>
      <c r="S780" s="3"/>
      <c r="T780" s="65"/>
      <c r="U780" s="3"/>
      <c r="V780" s="66"/>
      <c r="W780" s="3"/>
      <c r="X780" s="67"/>
      <c r="Y780" s="3"/>
      <c r="Z780" s="66"/>
      <c r="AA780" s="64"/>
      <c r="AB780" s="3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  <c r="AP780" s="30"/>
      <c r="AQ780" s="30"/>
      <c r="AR780" s="30"/>
      <c r="AS780" s="68"/>
      <c r="AT780" s="68"/>
      <c r="AU780" s="30"/>
      <c r="AV780" s="30"/>
      <c r="AW780" s="30"/>
      <c r="AX780" s="30"/>
      <c r="AY780" s="30"/>
      <c r="AZ780" s="30"/>
      <c r="BA780" s="30"/>
      <c r="BB780" s="30"/>
      <c r="BC780" s="30"/>
      <c r="BD780" s="30"/>
      <c r="BE780" s="30"/>
      <c r="BF780" s="30"/>
      <c r="BG780" s="30"/>
      <c r="BH780" s="30"/>
      <c r="BI780" s="30"/>
      <c r="BJ780" s="30"/>
      <c r="BK780" s="30"/>
      <c r="BL780" s="30"/>
      <c r="BM780" s="30"/>
      <c r="BN780" s="30"/>
      <c r="BO780" s="30"/>
    </row>
    <row r="781" spans="1:67" ht="27" customHeight="1" x14ac:dyDescent="0.2">
      <c r="A781" s="63"/>
      <c r="B781" s="30"/>
      <c r="C781" s="30"/>
      <c r="D781" s="30"/>
      <c r="E781" s="30"/>
      <c r="F781" s="30"/>
      <c r="G781" s="30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64"/>
      <c r="S781" s="3"/>
      <c r="T781" s="65"/>
      <c r="U781" s="3"/>
      <c r="V781" s="66"/>
      <c r="W781" s="3"/>
      <c r="X781" s="67"/>
      <c r="Y781" s="3"/>
      <c r="Z781" s="66"/>
      <c r="AA781" s="64"/>
      <c r="AB781" s="3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  <c r="AP781" s="30"/>
      <c r="AQ781" s="30"/>
      <c r="AR781" s="30"/>
      <c r="AS781" s="68"/>
      <c r="AT781" s="68"/>
      <c r="AU781" s="30"/>
      <c r="AV781" s="30"/>
      <c r="AW781" s="30"/>
      <c r="AX781" s="30"/>
      <c r="AY781" s="30"/>
      <c r="AZ781" s="30"/>
      <c r="BA781" s="30"/>
      <c r="BB781" s="30"/>
      <c r="BC781" s="30"/>
      <c r="BD781" s="30"/>
      <c r="BE781" s="30"/>
      <c r="BF781" s="30"/>
      <c r="BG781" s="30"/>
      <c r="BH781" s="30"/>
      <c r="BI781" s="30"/>
      <c r="BJ781" s="30"/>
      <c r="BK781" s="30"/>
      <c r="BL781" s="30"/>
      <c r="BM781" s="30"/>
      <c r="BN781" s="30"/>
      <c r="BO781" s="30"/>
    </row>
    <row r="782" spans="1:67" ht="27" customHeight="1" x14ac:dyDescent="0.2">
      <c r="A782" s="63"/>
      <c r="B782" s="30"/>
      <c r="C782" s="30"/>
      <c r="D782" s="30"/>
      <c r="E782" s="30"/>
      <c r="F782" s="30"/>
      <c r="G782" s="30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64"/>
      <c r="S782" s="3"/>
      <c r="T782" s="65"/>
      <c r="U782" s="3"/>
      <c r="V782" s="66"/>
      <c r="W782" s="3"/>
      <c r="X782" s="67"/>
      <c r="Y782" s="3"/>
      <c r="Z782" s="66"/>
      <c r="AA782" s="64"/>
      <c r="AB782" s="3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  <c r="AP782" s="30"/>
      <c r="AQ782" s="30"/>
      <c r="AR782" s="30"/>
      <c r="AS782" s="68"/>
      <c r="AT782" s="68"/>
      <c r="AU782" s="30"/>
      <c r="AV782" s="30"/>
      <c r="AW782" s="30"/>
      <c r="AX782" s="30"/>
      <c r="AY782" s="30"/>
      <c r="AZ782" s="30"/>
      <c r="BA782" s="30"/>
      <c r="BB782" s="30"/>
      <c r="BC782" s="30"/>
      <c r="BD782" s="30"/>
      <c r="BE782" s="30"/>
      <c r="BF782" s="30"/>
      <c r="BG782" s="30"/>
      <c r="BH782" s="30"/>
      <c r="BI782" s="30"/>
      <c r="BJ782" s="30"/>
      <c r="BK782" s="30"/>
      <c r="BL782" s="30"/>
      <c r="BM782" s="30"/>
      <c r="BN782" s="30"/>
      <c r="BO782" s="30"/>
    </row>
    <row r="783" spans="1:67" ht="27" customHeight="1" x14ac:dyDescent="0.2">
      <c r="A783" s="63"/>
      <c r="B783" s="30"/>
      <c r="C783" s="30"/>
      <c r="D783" s="30"/>
      <c r="E783" s="30"/>
      <c r="F783" s="30"/>
      <c r="G783" s="30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64"/>
      <c r="S783" s="3"/>
      <c r="T783" s="65"/>
      <c r="U783" s="3"/>
      <c r="V783" s="66"/>
      <c r="W783" s="3"/>
      <c r="X783" s="67"/>
      <c r="Y783" s="3"/>
      <c r="Z783" s="66"/>
      <c r="AA783" s="64"/>
      <c r="AB783" s="3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  <c r="AP783" s="30"/>
      <c r="AQ783" s="30"/>
      <c r="AR783" s="30"/>
      <c r="AS783" s="68"/>
      <c r="AT783" s="68"/>
      <c r="AU783" s="30"/>
      <c r="AV783" s="30"/>
      <c r="AW783" s="30"/>
      <c r="AX783" s="30"/>
      <c r="AY783" s="30"/>
      <c r="AZ783" s="30"/>
      <c r="BA783" s="30"/>
      <c r="BB783" s="30"/>
      <c r="BC783" s="30"/>
      <c r="BD783" s="30"/>
      <c r="BE783" s="30"/>
      <c r="BF783" s="30"/>
      <c r="BG783" s="30"/>
      <c r="BH783" s="30"/>
      <c r="BI783" s="30"/>
      <c r="BJ783" s="30"/>
      <c r="BK783" s="30"/>
      <c r="BL783" s="30"/>
      <c r="BM783" s="30"/>
      <c r="BN783" s="30"/>
      <c r="BO783" s="30"/>
    </row>
    <row r="784" spans="1:67" ht="27" customHeight="1" x14ac:dyDescent="0.2">
      <c r="A784" s="63"/>
      <c r="B784" s="30"/>
      <c r="C784" s="30"/>
      <c r="D784" s="30"/>
      <c r="E784" s="30"/>
      <c r="F784" s="30"/>
      <c r="G784" s="30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64"/>
      <c r="S784" s="3"/>
      <c r="T784" s="65"/>
      <c r="U784" s="3"/>
      <c r="V784" s="66"/>
      <c r="W784" s="3"/>
      <c r="X784" s="67"/>
      <c r="Y784" s="3"/>
      <c r="Z784" s="66"/>
      <c r="AA784" s="64"/>
      <c r="AB784" s="3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  <c r="AP784" s="30"/>
      <c r="AQ784" s="30"/>
      <c r="AR784" s="30"/>
      <c r="AS784" s="68"/>
      <c r="AT784" s="68"/>
      <c r="AU784" s="30"/>
      <c r="AV784" s="30"/>
      <c r="AW784" s="30"/>
      <c r="AX784" s="30"/>
      <c r="AY784" s="30"/>
      <c r="AZ784" s="30"/>
      <c r="BA784" s="30"/>
      <c r="BB784" s="30"/>
      <c r="BC784" s="30"/>
      <c r="BD784" s="30"/>
      <c r="BE784" s="30"/>
      <c r="BF784" s="30"/>
      <c r="BG784" s="30"/>
      <c r="BH784" s="30"/>
      <c r="BI784" s="30"/>
      <c r="BJ784" s="30"/>
      <c r="BK784" s="30"/>
      <c r="BL784" s="30"/>
      <c r="BM784" s="30"/>
      <c r="BN784" s="30"/>
      <c r="BO784" s="30"/>
    </row>
    <row r="785" spans="1:67" ht="27" customHeight="1" x14ac:dyDescent="0.2">
      <c r="A785" s="63"/>
      <c r="B785" s="30"/>
      <c r="C785" s="30"/>
      <c r="D785" s="30"/>
      <c r="E785" s="30"/>
      <c r="F785" s="30"/>
      <c r="G785" s="30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64"/>
      <c r="S785" s="3"/>
      <c r="T785" s="65"/>
      <c r="U785" s="3"/>
      <c r="V785" s="66"/>
      <c r="W785" s="3"/>
      <c r="X785" s="67"/>
      <c r="Y785" s="3"/>
      <c r="Z785" s="66"/>
      <c r="AA785" s="64"/>
      <c r="AB785" s="3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  <c r="AP785" s="30"/>
      <c r="AQ785" s="30"/>
      <c r="AR785" s="30"/>
      <c r="AS785" s="68"/>
      <c r="AT785" s="68"/>
      <c r="AU785" s="30"/>
      <c r="AV785" s="30"/>
      <c r="AW785" s="30"/>
      <c r="AX785" s="30"/>
      <c r="AY785" s="30"/>
      <c r="AZ785" s="30"/>
      <c r="BA785" s="30"/>
      <c r="BB785" s="30"/>
      <c r="BC785" s="30"/>
      <c r="BD785" s="30"/>
      <c r="BE785" s="30"/>
      <c r="BF785" s="30"/>
      <c r="BG785" s="30"/>
      <c r="BH785" s="30"/>
      <c r="BI785" s="30"/>
      <c r="BJ785" s="30"/>
      <c r="BK785" s="30"/>
      <c r="BL785" s="30"/>
      <c r="BM785" s="30"/>
      <c r="BN785" s="30"/>
      <c r="BO785" s="30"/>
    </row>
    <row r="786" spans="1:67" ht="27" customHeight="1" x14ac:dyDescent="0.2">
      <c r="A786" s="63"/>
      <c r="B786" s="30"/>
      <c r="C786" s="30"/>
      <c r="D786" s="30"/>
      <c r="E786" s="30"/>
      <c r="F786" s="30"/>
      <c r="G786" s="30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64"/>
      <c r="S786" s="3"/>
      <c r="T786" s="65"/>
      <c r="U786" s="3"/>
      <c r="V786" s="66"/>
      <c r="W786" s="3"/>
      <c r="X786" s="67"/>
      <c r="Y786" s="3"/>
      <c r="Z786" s="66"/>
      <c r="AA786" s="64"/>
      <c r="AB786" s="3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  <c r="AP786" s="30"/>
      <c r="AQ786" s="30"/>
      <c r="AR786" s="30"/>
      <c r="AS786" s="68"/>
      <c r="AT786" s="68"/>
      <c r="AU786" s="30"/>
      <c r="AV786" s="30"/>
      <c r="AW786" s="30"/>
      <c r="AX786" s="30"/>
      <c r="AY786" s="30"/>
      <c r="AZ786" s="30"/>
      <c r="BA786" s="30"/>
      <c r="BB786" s="30"/>
      <c r="BC786" s="30"/>
      <c r="BD786" s="30"/>
      <c r="BE786" s="30"/>
      <c r="BF786" s="30"/>
      <c r="BG786" s="30"/>
      <c r="BH786" s="30"/>
      <c r="BI786" s="30"/>
      <c r="BJ786" s="30"/>
      <c r="BK786" s="30"/>
      <c r="BL786" s="30"/>
      <c r="BM786" s="30"/>
      <c r="BN786" s="30"/>
      <c r="BO786" s="30"/>
    </row>
    <row r="787" spans="1:67" ht="27" customHeight="1" x14ac:dyDescent="0.2">
      <c r="A787" s="63"/>
      <c r="B787" s="30"/>
      <c r="C787" s="30"/>
      <c r="D787" s="30"/>
      <c r="E787" s="30"/>
      <c r="F787" s="30"/>
      <c r="G787" s="30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64"/>
      <c r="S787" s="3"/>
      <c r="T787" s="65"/>
      <c r="U787" s="3"/>
      <c r="V787" s="66"/>
      <c r="W787" s="3"/>
      <c r="X787" s="67"/>
      <c r="Y787" s="3"/>
      <c r="Z787" s="66"/>
      <c r="AA787" s="64"/>
      <c r="AB787" s="3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  <c r="AP787" s="30"/>
      <c r="AQ787" s="30"/>
      <c r="AR787" s="30"/>
      <c r="AS787" s="68"/>
      <c r="AT787" s="68"/>
      <c r="AU787" s="30"/>
      <c r="AV787" s="30"/>
      <c r="AW787" s="30"/>
      <c r="AX787" s="30"/>
      <c r="AY787" s="30"/>
      <c r="AZ787" s="30"/>
      <c r="BA787" s="30"/>
      <c r="BB787" s="30"/>
      <c r="BC787" s="30"/>
      <c r="BD787" s="30"/>
      <c r="BE787" s="30"/>
      <c r="BF787" s="30"/>
      <c r="BG787" s="30"/>
      <c r="BH787" s="30"/>
      <c r="BI787" s="30"/>
      <c r="BJ787" s="30"/>
      <c r="BK787" s="30"/>
      <c r="BL787" s="30"/>
      <c r="BM787" s="30"/>
      <c r="BN787" s="30"/>
      <c r="BO787" s="30"/>
    </row>
    <row r="788" spans="1:67" ht="27" customHeight="1" x14ac:dyDescent="0.2">
      <c r="A788" s="63"/>
      <c r="B788" s="30"/>
      <c r="C788" s="30"/>
      <c r="D788" s="30"/>
      <c r="E788" s="30"/>
      <c r="F788" s="30"/>
      <c r="G788" s="30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64"/>
      <c r="S788" s="3"/>
      <c r="T788" s="65"/>
      <c r="U788" s="3"/>
      <c r="V788" s="66"/>
      <c r="W788" s="3"/>
      <c r="X788" s="67"/>
      <c r="Y788" s="3"/>
      <c r="Z788" s="66"/>
      <c r="AA788" s="64"/>
      <c r="AB788" s="3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  <c r="AP788" s="30"/>
      <c r="AQ788" s="30"/>
      <c r="AR788" s="30"/>
      <c r="AS788" s="68"/>
      <c r="AT788" s="68"/>
      <c r="AU788" s="30"/>
      <c r="AV788" s="30"/>
      <c r="AW788" s="30"/>
      <c r="AX788" s="30"/>
      <c r="AY788" s="30"/>
      <c r="AZ788" s="30"/>
      <c r="BA788" s="30"/>
      <c r="BB788" s="30"/>
      <c r="BC788" s="30"/>
      <c r="BD788" s="30"/>
      <c r="BE788" s="30"/>
      <c r="BF788" s="30"/>
      <c r="BG788" s="30"/>
      <c r="BH788" s="30"/>
      <c r="BI788" s="30"/>
      <c r="BJ788" s="30"/>
      <c r="BK788" s="30"/>
      <c r="BL788" s="30"/>
      <c r="BM788" s="30"/>
      <c r="BN788" s="30"/>
      <c r="BO788" s="30"/>
    </row>
    <row r="789" spans="1:67" ht="27" customHeight="1" x14ac:dyDescent="0.2">
      <c r="A789" s="63"/>
      <c r="B789" s="30"/>
      <c r="C789" s="30"/>
      <c r="D789" s="30"/>
      <c r="E789" s="30"/>
      <c r="F789" s="30"/>
      <c r="G789" s="30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64"/>
      <c r="S789" s="3"/>
      <c r="T789" s="65"/>
      <c r="U789" s="3"/>
      <c r="V789" s="66"/>
      <c r="W789" s="3"/>
      <c r="X789" s="67"/>
      <c r="Y789" s="3"/>
      <c r="Z789" s="66"/>
      <c r="AA789" s="64"/>
      <c r="AB789" s="3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  <c r="AP789" s="30"/>
      <c r="AQ789" s="30"/>
      <c r="AR789" s="30"/>
      <c r="AS789" s="68"/>
      <c r="AT789" s="68"/>
      <c r="AU789" s="30"/>
      <c r="AV789" s="30"/>
      <c r="AW789" s="30"/>
      <c r="AX789" s="30"/>
      <c r="AY789" s="30"/>
      <c r="AZ789" s="30"/>
      <c r="BA789" s="30"/>
      <c r="BB789" s="30"/>
      <c r="BC789" s="30"/>
      <c r="BD789" s="30"/>
      <c r="BE789" s="30"/>
      <c r="BF789" s="30"/>
      <c r="BG789" s="30"/>
      <c r="BH789" s="30"/>
      <c r="BI789" s="30"/>
      <c r="BJ789" s="30"/>
      <c r="BK789" s="30"/>
      <c r="BL789" s="30"/>
      <c r="BM789" s="30"/>
      <c r="BN789" s="30"/>
      <c r="BO789" s="30"/>
    </row>
    <row r="790" spans="1:67" ht="27" customHeight="1" x14ac:dyDescent="0.2">
      <c r="A790" s="63"/>
      <c r="B790" s="30"/>
      <c r="C790" s="30"/>
      <c r="D790" s="30"/>
      <c r="E790" s="30"/>
      <c r="F790" s="30"/>
      <c r="G790" s="30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64"/>
      <c r="S790" s="3"/>
      <c r="T790" s="65"/>
      <c r="U790" s="3"/>
      <c r="V790" s="66"/>
      <c r="W790" s="3"/>
      <c r="X790" s="67"/>
      <c r="Y790" s="3"/>
      <c r="Z790" s="66"/>
      <c r="AA790" s="64"/>
      <c r="AB790" s="3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  <c r="AP790" s="30"/>
      <c r="AQ790" s="30"/>
      <c r="AR790" s="30"/>
      <c r="AS790" s="68"/>
      <c r="AT790" s="68"/>
      <c r="AU790" s="30"/>
      <c r="AV790" s="30"/>
      <c r="AW790" s="30"/>
      <c r="AX790" s="30"/>
      <c r="AY790" s="30"/>
      <c r="AZ790" s="30"/>
      <c r="BA790" s="30"/>
      <c r="BB790" s="30"/>
      <c r="BC790" s="30"/>
      <c r="BD790" s="30"/>
      <c r="BE790" s="30"/>
      <c r="BF790" s="30"/>
      <c r="BG790" s="30"/>
      <c r="BH790" s="30"/>
      <c r="BI790" s="30"/>
      <c r="BJ790" s="30"/>
      <c r="BK790" s="30"/>
      <c r="BL790" s="30"/>
      <c r="BM790" s="30"/>
      <c r="BN790" s="30"/>
      <c r="BO790" s="30"/>
    </row>
    <row r="791" spans="1:67" ht="27" customHeight="1" x14ac:dyDescent="0.2">
      <c r="A791" s="63"/>
      <c r="B791" s="30"/>
      <c r="C791" s="30"/>
      <c r="D791" s="30"/>
      <c r="E791" s="30"/>
      <c r="F791" s="30"/>
      <c r="G791" s="30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64"/>
      <c r="S791" s="3"/>
      <c r="T791" s="65"/>
      <c r="U791" s="3"/>
      <c r="V791" s="66"/>
      <c r="W791" s="3"/>
      <c r="X791" s="67"/>
      <c r="Y791" s="3"/>
      <c r="Z791" s="66"/>
      <c r="AA791" s="64"/>
      <c r="AB791" s="3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  <c r="AP791" s="30"/>
      <c r="AQ791" s="30"/>
      <c r="AR791" s="30"/>
      <c r="AS791" s="68"/>
      <c r="AT791" s="68"/>
      <c r="AU791" s="30"/>
      <c r="AV791" s="30"/>
      <c r="AW791" s="30"/>
      <c r="AX791" s="30"/>
      <c r="AY791" s="30"/>
      <c r="AZ791" s="30"/>
      <c r="BA791" s="30"/>
      <c r="BB791" s="30"/>
      <c r="BC791" s="30"/>
      <c r="BD791" s="30"/>
      <c r="BE791" s="30"/>
      <c r="BF791" s="30"/>
      <c r="BG791" s="30"/>
      <c r="BH791" s="30"/>
      <c r="BI791" s="30"/>
      <c r="BJ791" s="30"/>
      <c r="BK791" s="30"/>
      <c r="BL791" s="30"/>
      <c r="BM791" s="30"/>
      <c r="BN791" s="30"/>
      <c r="BO791" s="30"/>
    </row>
    <row r="792" spans="1:67" ht="27" customHeight="1" x14ac:dyDescent="0.2">
      <c r="A792" s="63"/>
      <c r="B792" s="30"/>
      <c r="C792" s="30"/>
      <c r="D792" s="30"/>
      <c r="E792" s="30"/>
      <c r="F792" s="30"/>
      <c r="G792" s="30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64"/>
      <c r="S792" s="3"/>
      <c r="T792" s="65"/>
      <c r="U792" s="3"/>
      <c r="V792" s="66"/>
      <c r="W792" s="3"/>
      <c r="X792" s="67"/>
      <c r="Y792" s="3"/>
      <c r="Z792" s="66"/>
      <c r="AA792" s="64"/>
      <c r="AB792" s="3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  <c r="AP792" s="30"/>
      <c r="AQ792" s="30"/>
      <c r="AR792" s="30"/>
      <c r="AS792" s="68"/>
      <c r="AT792" s="68"/>
      <c r="AU792" s="30"/>
      <c r="AV792" s="30"/>
      <c r="AW792" s="30"/>
      <c r="AX792" s="30"/>
      <c r="AY792" s="30"/>
      <c r="AZ792" s="30"/>
      <c r="BA792" s="30"/>
      <c r="BB792" s="30"/>
      <c r="BC792" s="30"/>
      <c r="BD792" s="30"/>
      <c r="BE792" s="30"/>
      <c r="BF792" s="30"/>
      <c r="BG792" s="30"/>
      <c r="BH792" s="30"/>
      <c r="BI792" s="30"/>
      <c r="BJ792" s="30"/>
      <c r="BK792" s="30"/>
      <c r="BL792" s="30"/>
      <c r="BM792" s="30"/>
      <c r="BN792" s="30"/>
      <c r="BO792" s="30"/>
    </row>
    <row r="793" spans="1:67" ht="27" customHeight="1" x14ac:dyDescent="0.2">
      <c r="A793" s="63"/>
      <c r="B793" s="30"/>
      <c r="C793" s="30"/>
      <c r="D793" s="30"/>
      <c r="E793" s="30"/>
      <c r="F793" s="30"/>
      <c r="G793" s="30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64"/>
      <c r="S793" s="3"/>
      <c r="T793" s="65"/>
      <c r="U793" s="3"/>
      <c r="V793" s="66"/>
      <c r="W793" s="3"/>
      <c r="X793" s="67"/>
      <c r="Y793" s="3"/>
      <c r="Z793" s="66"/>
      <c r="AA793" s="64"/>
      <c r="AB793" s="3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  <c r="AP793" s="30"/>
      <c r="AQ793" s="30"/>
      <c r="AR793" s="30"/>
      <c r="AS793" s="68"/>
      <c r="AT793" s="68"/>
      <c r="AU793" s="30"/>
      <c r="AV793" s="30"/>
      <c r="AW793" s="30"/>
      <c r="AX793" s="30"/>
      <c r="AY793" s="30"/>
      <c r="AZ793" s="30"/>
      <c r="BA793" s="30"/>
      <c r="BB793" s="30"/>
      <c r="BC793" s="30"/>
      <c r="BD793" s="30"/>
      <c r="BE793" s="30"/>
      <c r="BF793" s="30"/>
      <c r="BG793" s="30"/>
      <c r="BH793" s="30"/>
      <c r="BI793" s="30"/>
      <c r="BJ793" s="30"/>
      <c r="BK793" s="30"/>
      <c r="BL793" s="30"/>
      <c r="BM793" s="30"/>
      <c r="BN793" s="30"/>
      <c r="BO793" s="30"/>
    </row>
    <row r="794" spans="1:67" ht="27" customHeight="1" x14ac:dyDescent="0.2">
      <c r="A794" s="63"/>
      <c r="B794" s="30"/>
      <c r="C794" s="30"/>
      <c r="D794" s="30"/>
      <c r="E794" s="30"/>
      <c r="F794" s="30"/>
      <c r="G794" s="30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64"/>
      <c r="S794" s="3"/>
      <c r="T794" s="65"/>
      <c r="U794" s="3"/>
      <c r="V794" s="66"/>
      <c r="W794" s="3"/>
      <c r="X794" s="67"/>
      <c r="Y794" s="3"/>
      <c r="Z794" s="66"/>
      <c r="AA794" s="64"/>
      <c r="AB794" s="3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  <c r="AP794" s="30"/>
      <c r="AQ794" s="30"/>
      <c r="AR794" s="30"/>
      <c r="AS794" s="68"/>
      <c r="AT794" s="68"/>
      <c r="AU794" s="30"/>
      <c r="AV794" s="30"/>
      <c r="AW794" s="30"/>
      <c r="AX794" s="30"/>
      <c r="AY794" s="30"/>
      <c r="AZ794" s="30"/>
      <c r="BA794" s="30"/>
      <c r="BB794" s="30"/>
      <c r="BC794" s="30"/>
      <c r="BD794" s="30"/>
      <c r="BE794" s="30"/>
      <c r="BF794" s="30"/>
      <c r="BG794" s="30"/>
      <c r="BH794" s="30"/>
      <c r="BI794" s="30"/>
      <c r="BJ794" s="30"/>
      <c r="BK794" s="30"/>
      <c r="BL794" s="30"/>
      <c r="BM794" s="30"/>
      <c r="BN794" s="30"/>
      <c r="BO794" s="30"/>
    </row>
    <row r="795" spans="1:67" ht="27" customHeight="1" x14ac:dyDescent="0.2">
      <c r="A795" s="63"/>
      <c r="B795" s="30"/>
      <c r="C795" s="30"/>
      <c r="D795" s="30"/>
      <c r="E795" s="30"/>
      <c r="F795" s="30"/>
      <c r="G795" s="30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64"/>
      <c r="S795" s="3"/>
      <c r="T795" s="65"/>
      <c r="U795" s="3"/>
      <c r="V795" s="66"/>
      <c r="W795" s="3"/>
      <c r="X795" s="67"/>
      <c r="Y795" s="3"/>
      <c r="Z795" s="66"/>
      <c r="AA795" s="64"/>
      <c r="AB795" s="3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  <c r="AP795" s="30"/>
      <c r="AQ795" s="30"/>
      <c r="AR795" s="30"/>
      <c r="AS795" s="68"/>
      <c r="AT795" s="68"/>
      <c r="AU795" s="30"/>
      <c r="AV795" s="30"/>
      <c r="AW795" s="30"/>
      <c r="AX795" s="30"/>
      <c r="AY795" s="30"/>
      <c r="AZ795" s="30"/>
      <c r="BA795" s="30"/>
      <c r="BB795" s="30"/>
      <c r="BC795" s="30"/>
      <c r="BD795" s="30"/>
      <c r="BE795" s="30"/>
      <c r="BF795" s="30"/>
      <c r="BG795" s="30"/>
      <c r="BH795" s="30"/>
      <c r="BI795" s="30"/>
      <c r="BJ795" s="30"/>
      <c r="BK795" s="30"/>
      <c r="BL795" s="30"/>
      <c r="BM795" s="30"/>
      <c r="BN795" s="30"/>
      <c r="BO795" s="30"/>
    </row>
    <row r="796" spans="1:67" ht="27" customHeight="1" x14ac:dyDescent="0.2">
      <c r="A796" s="63"/>
      <c r="B796" s="30"/>
      <c r="C796" s="30"/>
      <c r="D796" s="30"/>
      <c r="E796" s="30"/>
      <c r="F796" s="30"/>
      <c r="G796" s="30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64"/>
      <c r="S796" s="3"/>
      <c r="T796" s="65"/>
      <c r="U796" s="3"/>
      <c r="V796" s="66"/>
      <c r="W796" s="3"/>
      <c r="X796" s="67"/>
      <c r="Y796" s="3"/>
      <c r="Z796" s="66"/>
      <c r="AA796" s="64"/>
      <c r="AB796" s="3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  <c r="AP796" s="30"/>
      <c r="AQ796" s="30"/>
      <c r="AR796" s="30"/>
      <c r="AS796" s="68"/>
      <c r="AT796" s="68"/>
      <c r="AU796" s="30"/>
      <c r="AV796" s="30"/>
      <c r="AW796" s="30"/>
      <c r="AX796" s="30"/>
      <c r="AY796" s="30"/>
      <c r="AZ796" s="30"/>
      <c r="BA796" s="30"/>
      <c r="BB796" s="30"/>
      <c r="BC796" s="30"/>
      <c r="BD796" s="30"/>
      <c r="BE796" s="30"/>
      <c r="BF796" s="30"/>
      <c r="BG796" s="30"/>
      <c r="BH796" s="30"/>
      <c r="BI796" s="30"/>
      <c r="BJ796" s="30"/>
      <c r="BK796" s="30"/>
      <c r="BL796" s="30"/>
      <c r="BM796" s="30"/>
      <c r="BN796" s="30"/>
      <c r="BO796" s="30"/>
    </row>
    <row r="797" spans="1:67" ht="27" customHeight="1" x14ac:dyDescent="0.2">
      <c r="A797" s="63"/>
      <c r="B797" s="30"/>
      <c r="C797" s="30"/>
      <c r="D797" s="30"/>
      <c r="E797" s="30"/>
      <c r="F797" s="30"/>
      <c r="G797" s="30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64"/>
      <c r="S797" s="3"/>
      <c r="T797" s="65"/>
      <c r="U797" s="3"/>
      <c r="V797" s="66"/>
      <c r="W797" s="3"/>
      <c r="X797" s="67"/>
      <c r="Y797" s="3"/>
      <c r="Z797" s="66"/>
      <c r="AA797" s="64"/>
      <c r="AB797" s="3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  <c r="AP797" s="30"/>
      <c r="AQ797" s="30"/>
      <c r="AR797" s="30"/>
      <c r="AS797" s="68"/>
      <c r="AT797" s="68"/>
      <c r="AU797" s="30"/>
      <c r="AV797" s="30"/>
      <c r="AW797" s="30"/>
      <c r="AX797" s="30"/>
      <c r="AY797" s="30"/>
      <c r="AZ797" s="30"/>
      <c r="BA797" s="30"/>
      <c r="BB797" s="30"/>
      <c r="BC797" s="30"/>
      <c r="BD797" s="30"/>
      <c r="BE797" s="30"/>
      <c r="BF797" s="30"/>
      <c r="BG797" s="30"/>
      <c r="BH797" s="30"/>
      <c r="BI797" s="30"/>
      <c r="BJ797" s="30"/>
      <c r="BK797" s="30"/>
      <c r="BL797" s="30"/>
      <c r="BM797" s="30"/>
      <c r="BN797" s="30"/>
      <c r="BO797" s="30"/>
    </row>
    <row r="798" spans="1:67" ht="27" customHeight="1" x14ac:dyDescent="0.2">
      <c r="A798" s="63"/>
      <c r="B798" s="30"/>
      <c r="C798" s="30"/>
      <c r="D798" s="30"/>
      <c r="E798" s="30"/>
      <c r="F798" s="30"/>
      <c r="G798" s="30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64"/>
      <c r="S798" s="3"/>
      <c r="T798" s="65"/>
      <c r="U798" s="3"/>
      <c r="V798" s="66"/>
      <c r="W798" s="3"/>
      <c r="X798" s="67"/>
      <c r="Y798" s="3"/>
      <c r="Z798" s="66"/>
      <c r="AA798" s="64"/>
      <c r="AB798" s="3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  <c r="AP798" s="30"/>
      <c r="AQ798" s="30"/>
      <c r="AR798" s="30"/>
      <c r="AS798" s="68"/>
      <c r="AT798" s="68"/>
      <c r="AU798" s="30"/>
      <c r="AV798" s="30"/>
      <c r="AW798" s="30"/>
      <c r="AX798" s="30"/>
      <c r="AY798" s="30"/>
      <c r="AZ798" s="30"/>
      <c r="BA798" s="30"/>
      <c r="BB798" s="30"/>
      <c r="BC798" s="30"/>
      <c r="BD798" s="30"/>
      <c r="BE798" s="30"/>
      <c r="BF798" s="30"/>
      <c r="BG798" s="30"/>
      <c r="BH798" s="30"/>
      <c r="BI798" s="30"/>
      <c r="BJ798" s="30"/>
      <c r="BK798" s="30"/>
      <c r="BL798" s="30"/>
      <c r="BM798" s="30"/>
      <c r="BN798" s="30"/>
      <c r="BO798" s="30"/>
    </row>
    <row r="799" spans="1:67" ht="27" customHeight="1" x14ac:dyDescent="0.2">
      <c r="A799" s="63"/>
      <c r="B799" s="30"/>
      <c r="C799" s="30"/>
      <c r="D799" s="30"/>
      <c r="E799" s="30"/>
      <c r="F799" s="30"/>
      <c r="G799" s="30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64"/>
      <c r="S799" s="3"/>
      <c r="T799" s="65"/>
      <c r="U799" s="3"/>
      <c r="V799" s="66"/>
      <c r="W799" s="3"/>
      <c r="X799" s="67"/>
      <c r="Y799" s="3"/>
      <c r="Z799" s="66"/>
      <c r="AA799" s="64"/>
      <c r="AB799" s="3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  <c r="AP799" s="30"/>
      <c r="AQ799" s="30"/>
      <c r="AR799" s="30"/>
      <c r="AS799" s="68"/>
      <c r="AT799" s="68"/>
      <c r="AU799" s="30"/>
      <c r="AV799" s="30"/>
      <c r="AW799" s="30"/>
      <c r="AX799" s="30"/>
      <c r="AY799" s="30"/>
      <c r="AZ799" s="30"/>
      <c r="BA799" s="30"/>
      <c r="BB799" s="30"/>
      <c r="BC799" s="30"/>
      <c r="BD799" s="30"/>
      <c r="BE799" s="30"/>
      <c r="BF799" s="30"/>
      <c r="BG799" s="30"/>
      <c r="BH799" s="30"/>
      <c r="BI799" s="30"/>
      <c r="BJ799" s="30"/>
      <c r="BK799" s="30"/>
      <c r="BL799" s="30"/>
      <c r="BM799" s="30"/>
      <c r="BN799" s="30"/>
      <c r="BO799" s="30"/>
    </row>
    <row r="800" spans="1:67" ht="27" customHeight="1" x14ac:dyDescent="0.2">
      <c r="A800" s="63"/>
      <c r="B800" s="30"/>
      <c r="C800" s="30"/>
      <c r="D800" s="30"/>
      <c r="E800" s="30"/>
      <c r="F800" s="30"/>
      <c r="G800" s="30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64"/>
      <c r="S800" s="3"/>
      <c r="T800" s="65"/>
      <c r="U800" s="3"/>
      <c r="V800" s="66"/>
      <c r="W800" s="3"/>
      <c r="X800" s="67"/>
      <c r="Y800" s="3"/>
      <c r="Z800" s="66"/>
      <c r="AA800" s="64"/>
      <c r="AB800" s="3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  <c r="AP800" s="30"/>
      <c r="AQ800" s="30"/>
      <c r="AR800" s="30"/>
      <c r="AS800" s="68"/>
      <c r="AT800" s="68"/>
      <c r="AU800" s="30"/>
      <c r="AV800" s="30"/>
      <c r="AW800" s="30"/>
      <c r="AX800" s="30"/>
      <c r="AY800" s="30"/>
      <c r="AZ800" s="30"/>
      <c r="BA800" s="30"/>
      <c r="BB800" s="30"/>
      <c r="BC800" s="30"/>
      <c r="BD800" s="30"/>
      <c r="BE800" s="30"/>
      <c r="BF800" s="30"/>
      <c r="BG800" s="30"/>
      <c r="BH800" s="30"/>
      <c r="BI800" s="30"/>
      <c r="BJ800" s="30"/>
      <c r="BK800" s="30"/>
      <c r="BL800" s="30"/>
      <c r="BM800" s="30"/>
      <c r="BN800" s="30"/>
      <c r="BO800" s="30"/>
    </row>
    <row r="801" spans="1:67" ht="27" customHeight="1" x14ac:dyDescent="0.2">
      <c r="A801" s="63"/>
      <c r="B801" s="30"/>
      <c r="C801" s="30"/>
      <c r="D801" s="30"/>
      <c r="E801" s="30"/>
      <c r="F801" s="30"/>
      <c r="G801" s="30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64"/>
      <c r="S801" s="3"/>
      <c r="T801" s="65"/>
      <c r="U801" s="3"/>
      <c r="V801" s="66"/>
      <c r="W801" s="3"/>
      <c r="X801" s="67"/>
      <c r="Y801" s="3"/>
      <c r="Z801" s="66"/>
      <c r="AA801" s="64"/>
      <c r="AB801" s="3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  <c r="AP801" s="30"/>
      <c r="AQ801" s="30"/>
      <c r="AR801" s="30"/>
      <c r="AS801" s="68"/>
      <c r="AT801" s="68"/>
      <c r="AU801" s="30"/>
      <c r="AV801" s="30"/>
      <c r="AW801" s="30"/>
      <c r="AX801" s="30"/>
      <c r="AY801" s="30"/>
      <c r="AZ801" s="30"/>
      <c r="BA801" s="30"/>
      <c r="BB801" s="30"/>
      <c r="BC801" s="30"/>
      <c r="BD801" s="30"/>
      <c r="BE801" s="30"/>
      <c r="BF801" s="30"/>
      <c r="BG801" s="30"/>
      <c r="BH801" s="30"/>
      <c r="BI801" s="30"/>
      <c r="BJ801" s="30"/>
      <c r="BK801" s="30"/>
      <c r="BL801" s="30"/>
      <c r="BM801" s="30"/>
      <c r="BN801" s="30"/>
      <c r="BO801" s="30"/>
    </row>
    <row r="802" spans="1:67" ht="27" customHeight="1" x14ac:dyDescent="0.2">
      <c r="A802" s="63"/>
      <c r="B802" s="30"/>
      <c r="C802" s="30"/>
      <c r="D802" s="30"/>
      <c r="E802" s="30"/>
      <c r="F802" s="30"/>
      <c r="G802" s="30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64"/>
      <c r="S802" s="3"/>
      <c r="T802" s="65"/>
      <c r="U802" s="3"/>
      <c r="V802" s="66"/>
      <c r="W802" s="3"/>
      <c r="X802" s="67"/>
      <c r="Y802" s="3"/>
      <c r="Z802" s="66"/>
      <c r="AA802" s="64"/>
      <c r="AB802" s="3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  <c r="AP802" s="30"/>
      <c r="AQ802" s="30"/>
      <c r="AR802" s="30"/>
      <c r="AS802" s="68"/>
      <c r="AT802" s="68"/>
      <c r="AU802" s="30"/>
      <c r="AV802" s="30"/>
      <c r="AW802" s="30"/>
      <c r="AX802" s="30"/>
      <c r="AY802" s="30"/>
      <c r="AZ802" s="30"/>
      <c r="BA802" s="30"/>
      <c r="BB802" s="30"/>
      <c r="BC802" s="30"/>
      <c r="BD802" s="30"/>
      <c r="BE802" s="30"/>
      <c r="BF802" s="30"/>
      <c r="BG802" s="30"/>
      <c r="BH802" s="30"/>
      <c r="BI802" s="30"/>
      <c r="BJ802" s="30"/>
      <c r="BK802" s="30"/>
      <c r="BL802" s="30"/>
      <c r="BM802" s="30"/>
      <c r="BN802" s="30"/>
      <c r="BO802" s="30"/>
    </row>
    <row r="803" spans="1:67" ht="27" customHeight="1" x14ac:dyDescent="0.2">
      <c r="A803" s="63"/>
      <c r="B803" s="30"/>
      <c r="C803" s="30"/>
      <c r="D803" s="30"/>
      <c r="E803" s="30"/>
      <c r="F803" s="30"/>
      <c r="G803" s="30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64"/>
      <c r="S803" s="3"/>
      <c r="T803" s="65"/>
      <c r="U803" s="3"/>
      <c r="V803" s="66"/>
      <c r="W803" s="3"/>
      <c r="X803" s="67"/>
      <c r="Y803" s="3"/>
      <c r="Z803" s="66"/>
      <c r="AA803" s="64"/>
      <c r="AB803" s="3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  <c r="AP803" s="30"/>
      <c r="AQ803" s="30"/>
      <c r="AR803" s="30"/>
      <c r="AS803" s="68"/>
      <c r="AT803" s="68"/>
      <c r="AU803" s="30"/>
      <c r="AV803" s="30"/>
      <c r="AW803" s="30"/>
      <c r="AX803" s="30"/>
      <c r="AY803" s="30"/>
      <c r="AZ803" s="30"/>
      <c r="BA803" s="30"/>
      <c r="BB803" s="30"/>
      <c r="BC803" s="30"/>
      <c r="BD803" s="30"/>
      <c r="BE803" s="30"/>
      <c r="BF803" s="30"/>
      <c r="BG803" s="30"/>
      <c r="BH803" s="30"/>
      <c r="BI803" s="30"/>
      <c r="BJ803" s="30"/>
      <c r="BK803" s="30"/>
      <c r="BL803" s="30"/>
      <c r="BM803" s="30"/>
      <c r="BN803" s="30"/>
      <c r="BO803" s="30"/>
    </row>
    <row r="804" spans="1:67" ht="27" customHeight="1" x14ac:dyDescent="0.2">
      <c r="A804" s="63"/>
      <c r="B804" s="30"/>
      <c r="C804" s="30"/>
      <c r="D804" s="30"/>
      <c r="E804" s="30"/>
      <c r="F804" s="30"/>
      <c r="G804" s="30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64"/>
      <c r="S804" s="3"/>
      <c r="T804" s="65"/>
      <c r="U804" s="3"/>
      <c r="V804" s="66"/>
      <c r="W804" s="3"/>
      <c r="X804" s="67"/>
      <c r="Y804" s="3"/>
      <c r="Z804" s="66"/>
      <c r="AA804" s="64"/>
      <c r="AB804" s="3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  <c r="AP804" s="30"/>
      <c r="AQ804" s="30"/>
      <c r="AR804" s="30"/>
      <c r="AS804" s="68"/>
      <c r="AT804" s="68"/>
      <c r="AU804" s="30"/>
      <c r="AV804" s="30"/>
      <c r="AW804" s="30"/>
      <c r="AX804" s="30"/>
      <c r="AY804" s="30"/>
      <c r="AZ804" s="30"/>
      <c r="BA804" s="30"/>
      <c r="BB804" s="30"/>
      <c r="BC804" s="30"/>
      <c r="BD804" s="30"/>
      <c r="BE804" s="30"/>
      <c r="BF804" s="30"/>
      <c r="BG804" s="30"/>
      <c r="BH804" s="30"/>
      <c r="BI804" s="30"/>
      <c r="BJ804" s="30"/>
      <c r="BK804" s="30"/>
      <c r="BL804" s="30"/>
      <c r="BM804" s="30"/>
      <c r="BN804" s="30"/>
      <c r="BO804" s="30"/>
    </row>
    <row r="805" spans="1:67" ht="27" customHeight="1" x14ac:dyDescent="0.2">
      <c r="A805" s="63"/>
      <c r="B805" s="30"/>
      <c r="C805" s="30"/>
      <c r="D805" s="30"/>
      <c r="E805" s="30"/>
      <c r="F805" s="30"/>
      <c r="G805" s="30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64"/>
      <c r="S805" s="3"/>
      <c r="T805" s="65"/>
      <c r="U805" s="3"/>
      <c r="V805" s="66"/>
      <c r="W805" s="3"/>
      <c r="X805" s="67"/>
      <c r="Y805" s="3"/>
      <c r="Z805" s="66"/>
      <c r="AA805" s="64"/>
      <c r="AB805" s="3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  <c r="AP805" s="30"/>
      <c r="AQ805" s="30"/>
      <c r="AR805" s="30"/>
      <c r="AS805" s="68"/>
      <c r="AT805" s="68"/>
      <c r="AU805" s="30"/>
      <c r="AV805" s="30"/>
      <c r="AW805" s="30"/>
      <c r="AX805" s="30"/>
      <c r="AY805" s="30"/>
      <c r="AZ805" s="30"/>
      <c r="BA805" s="30"/>
      <c r="BB805" s="30"/>
      <c r="BC805" s="30"/>
      <c r="BD805" s="30"/>
      <c r="BE805" s="30"/>
      <c r="BF805" s="30"/>
      <c r="BG805" s="30"/>
      <c r="BH805" s="30"/>
      <c r="BI805" s="30"/>
      <c r="BJ805" s="30"/>
      <c r="BK805" s="30"/>
      <c r="BL805" s="30"/>
      <c r="BM805" s="30"/>
      <c r="BN805" s="30"/>
      <c r="BO805" s="30"/>
    </row>
    <row r="806" spans="1:67" ht="27" customHeight="1" x14ac:dyDescent="0.2">
      <c r="A806" s="63"/>
      <c r="B806" s="30"/>
      <c r="C806" s="30"/>
      <c r="D806" s="30"/>
      <c r="E806" s="30"/>
      <c r="F806" s="30"/>
      <c r="G806" s="30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64"/>
      <c r="S806" s="3"/>
      <c r="T806" s="65"/>
      <c r="U806" s="3"/>
      <c r="V806" s="66"/>
      <c r="W806" s="3"/>
      <c r="X806" s="67"/>
      <c r="Y806" s="3"/>
      <c r="Z806" s="66"/>
      <c r="AA806" s="64"/>
      <c r="AB806" s="3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  <c r="AP806" s="30"/>
      <c r="AQ806" s="30"/>
      <c r="AR806" s="30"/>
      <c r="AS806" s="68"/>
      <c r="AT806" s="68"/>
      <c r="AU806" s="30"/>
      <c r="AV806" s="30"/>
      <c r="AW806" s="30"/>
      <c r="AX806" s="30"/>
      <c r="AY806" s="30"/>
      <c r="AZ806" s="30"/>
      <c r="BA806" s="30"/>
      <c r="BB806" s="30"/>
      <c r="BC806" s="30"/>
      <c r="BD806" s="30"/>
      <c r="BE806" s="30"/>
      <c r="BF806" s="30"/>
      <c r="BG806" s="30"/>
      <c r="BH806" s="30"/>
      <c r="BI806" s="30"/>
      <c r="BJ806" s="30"/>
      <c r="BK806" s="30"/>
      <c r="BL806" s="30"/>
      <c r="BM806" s="30"/>
      <c r="BN806" s="30"/>
      <c r="BO806" s="30"/>
    </row>
    <row r="807" spans="1:67" ht="27" customHeight="1" x14ac:dyDescent="0.2">
      <c r="A807" s="63"/>
      <c r="B807" s="30"/>
      <c r="C807" s="30"/>
      <c r="D807" s="30"/>
      <c r="E807" s="30"/>
      <c r="F807" s="30"/>
      <c r="G807" s="30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64"/>
      <c r="S807" s="3"/>
      <c r="T807" s="65"/>
      <c r="U807" s="3"/>
      <c r="V807" s="66"/>
      <c r="W807" s="3"/>
      <c r="X807" s="67"/>
      <c r="Y807" s="3"/>
      <c r="Z807" s="66"/>
      <c r="AA807" s="64"/>
      <c r="AB807" s="3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  <c r="AP807" s="30"/>
      <c r="AQ807" s="30"/>
      <c r="AR807" s="30"/>
      <c r="AS807" s="68"/>
      <c r="AT807" s="68"/>
      <c r="AU807" s="30"/>
      <c r="AV807" s="30"/>
      <c r="AW807" s="30"/>
      <c r="AX807" s="30"/>
      <c r="AY807" s="30"/>
      <c r="AZ807" s="30"/>
      <c r="BA807" s="30"/>
      <c r="BB807" s="30"/>
      <c r="BC807" s="30"/>
      <c r="BD807" s="30"/>
      <c r="BE807" s="30"/>
      <c r="BF807" s="30"/>
      <c r="BG807" s="30"/>
      <c r="BH807" s="30"/>
      <c r="BI807" s="30"/>
      <c r="BJ807" s="30"/>
      <c r="BK807" s="30"/>
      <c r="BL807" s="30"/>
      <c r="BM807" s="30"/>
      <c r="BN807" s="30"/>
      <c r="BO807" s="30"/>
    </row>
    <row r="808" spans="1:67" ht="27" customHeight="1" x14ac:dyDescent="0.2">
      <c r="A808" s="63"/>
      <c r="B808" s="30"/>
      <c r="C808" s="30"/>
      <c r="D808" s="30"/>
      <c r="E808" s="30"/>
      <c r="F808" s="30"/>
      <c r="G808" s="30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64"/>
      <c r="S808" s="3"/>
      <c r="T808" s="65"/>
      <c r="U808" s="3"/>
      <c r="V808" s="66"/>
      <c r="W808" s="3"/>
      <c r="X808" s="67"/>
      <c r="Y808" s="3"/>
      <c r="Z808" s="66"/>
      <c r="AA808" s="64"/>
      <c r="AB808" s="3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  <c r="AP808" s="30"/>
      <c r="AQ808" s="30"/>
      <c r="AR808" s="30"/>
      <c r="AS808" s="68"/>
      <c r="AT808" s="68"/>
      <c r="AU808" s="30"/>
      <c r="AV808" s="30"/>
      <c r="AW808" s="30"/>
      <c r="AX808" s="30"/>
      <c r="AY808" s="30"/>
      <c r="AZ808" s="30"/>
      <c r="BA808" s="30"/>
      <c r="BB808" s="30"/>
      <c r="BC808" s="30"/>
      <c r="BD808" s="30"/>
      <c r="BE808" s="30"/>
      <c r="BF808" s="30"/>
      <c r="BG808" s="30"/>
      <c r="BH808" s="30"/>
      <c r="BI808" s="30"/>
      <c r="BJ808" s="30"/>
      <c r="BK808" s="30"/>
      <c r="BL808" s="30"/>
      <c r="BM808" s="30"/>
      <c r="BN808" s="30"/>
      <c r="BO808" s="30"/>
    </row>
    <row r="809" spans="1:67" ht="27" customHeight="1" x14ac:dyDescent="0.2">
      <c r="A809" s="63"/>
      <c r="B809" s="30"/>
      <c r="C809" s="30"/>
      <c r="D809" s="30"/>
      <c r="E809" s="30"/>
      <c r="F809" s="30"/>
      <c r="G809" s="30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64"/>
      <c r="S809" s="3"/>
      <c r="T809" s="65"/>
      <c r="U809" s="3"/>
      <c r="V809" s="66"/>
      <c r="W809" s="3"/>
      <c r="X809" s="67"/>
      <c r="Y809" s="3"/>
      <c r="Z809" s="66"/>
      <c r="AA809" s="64"/>
      <c r="AB809" s="3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  <c r="AP809" s="30"/>
      <c r="AQ809" s="30"/>
      <c r="AR809" s="30"/>
      <c r="AS809" s="68"/>
      <c r="AT809" s="68"/>
      <c r="AU809" s="30"/>
      <c r="AV809" s="30"/>
      <c r="AW809" s="30"/>
      <c r="AX809" s="30"/>
      <c r="AY809" s="30"/>
      <c r="AZ809" s="30"/>
      <c r="BA809" s="30"/>
      <c r="BB809" s="30"/>
      <c r="BC809" s="30"/>
      <c r="BD809" s="30"/>
      <c r="BE809" s="30"/>
      <c r="BF809" s="30"/>
      <c r="BG809" s="30"/>
      <c r="BH809" s="30"/>
      <c r="BI809" s="30"/>
      <c r="BJ809" s="30"/>
      <c r="BK809" s="30"/>
      <c r="BL809" s="30"/>
      <c r="BM809" s="30"/>
      <c r="BN809" s="30"/>
      <c r="BO809" s="30"/>
    </row>
    <row r="810" spans="1:67" ht="27" customHeight="1" x14ac:dyDescent="0.2">
      <c r="A810" s="63"/>
      <c r="B810" s="30"/>
      <c r="C810" s="30"/>
      <c r="D810" s="30"/>
      <c r="E810" s="30"/>
      <c r="F810" s="30"/>
      <c r="G810" s="30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64"/>
      <c r="S810" s="3"/>
      <c r="T810" s="65"/>
      <c r="U810" s="3"/>
      <c r="V810" s="66"/>
      <c r="W810" s="3"/>
      <c r="X810" s="67"/>
      <c r="Y810" s="3"/>
      <c r="Z810" s="66"/>
      <c r="AA810" s="64"/>
      <c r="AB810" s="3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  <c r="AP810" s="30"/>
      <c r="AQ810" s="30"/>
      <c r="AR810" s="30"/>
      <c r="AS810" s="68"/>
      <c r="AT810" s="68"/>
      <c r="AU810" s="30"/>
      <c r="AV810" s="30"/>
      <c r="AW810" s="30"/>
      <c r="AX810" s="30"/>
      <c r="AY810" s="30"/>
      <c r="AZ810" s="30"/>
      <c r="BA810" s="30"/>
      <c r="BB810" s="30"/>
      <c r="BC810" s="30"/>
      <c r="BD810" s="30"/>
      <c r="BE810" s="30"/>
      <c r="BF810" s="30"/>
      <c r="BG810" s="30"/>
      <c r="BH810" s="30"/>
      <c r="BI810" s="30"/>
      <c r="BJ810" s="30"/>
      <c r="BK810" s="30"/>
      <c r="BL810" s="30"/>
      <c r="BM810" s="30"/>
      <c r="BN810" s="30"/>
      <c r="BO810" s="30"/>
    </row>
    <row r="811" spans="1:67" ht="27" customHeight="1" x14ac:dyDescent="0.2">
      <c r="A811" s="63"/>
      <c r="B811" s="30"/>
      <c r="C811" s="30"/>
      <c r="D811" s="30"/>
      <c r="E811" s="30"/>
      <c r="F811" s="30"/>
      <c r="G811" s="30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64"/>
      <c r="S811" s="3"/>
      <c r="T811" s="65"/>
      <c r="U811" s="3"/>
      <c r="V811" s="66"/>
      <c r="W811" s="3"/>
      <c r="X811" s="67"/>
      <c r="Y811" s="3"/>
      <c r="Z811" s="66"/>
      <c r="AA811" s="64"/>
      <c r="AB811" s="3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  <c r="AP811" s="30"/>
      <c r="AQ811" s="30"/>
      <c r="AR811" s="30"/>
      <c r="AS811" s="68"/>
      <c r="AT811" s="68"/>
      <c r="AU811" s="30"/>
      <c r="AV811" s="30"/>
      <c r="AW811" s="30"/>
      <c r="AX811" s="30"/>
      <c r="AY811" s="30"/>
      <c r="AZ811" s="30"/>
      <c r="BA811" s="30"/>
      <c r="BB811" s="30"/>
      <c r="BC811" s="30"/>
      <c r="BD811" s="30"/>
      <c r="BE811" s="30"/>
      <c r="BF811" s="30"/>
      <c r="BG811" s="30"/>
      <c r="BH811" s="30"/>
      <c r="BI811" s="30"/>
      <c r="BJ811" s="30"/>
      <c r="BK811" s="30"/>
      <c r="BL811" s="30"/>
      <c r="BM811" s="30"/>
      <c r="BN811" s="30"/>
      <c r="BO811" s="30"/>
    </row>
    <row r="812" spans="1:67" ht="27" customHeight="1" x14ac:dyDescent="0.2">
      <c r="A812" s="63"/>
      <c r="B812" s="30"/>
      <c r="C812" s="30"/>
      <c r="D812" s="30"/>
      <c r="E812" s="30"/>
      <c r="F812" s="30"/>
      <c r="G812" s="30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64"/>
      <c r="S812" s="3"/>
      <c r="T812" s="65"/>
      <c r="U812" s="3"/>
      <c r="V812" s="66"/>
      <c r="W812" s="3"/>
      <c r="X812" s="67"/>
      <c r="Y812" s="3"/>
      <c r="Z812" s="66"/>
      <c r="AA812" s="64"/>
      <c r="AB812" s="3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  <c r="AP812" s="30"/>
      <c r="AQ812" s="30"/>
      <c r="AR812" s="30"/>
      <c r="AS812" s="68"/>
      <c r="AT812" s="68"/>
      <c r="AU812" s="30"/>
      <c r="AV812" s="30"/>
      <c r="AW812" s="30"/>
      <c r="AX812" s="30"/>
      <c r="AY812" s="30"/>
      <c r="AZ812" s="30"/>
      <c r="BA812" s="30"/>
      <c r="BB812" s="30"/>
      <c r="BC812" s="30"/>
      <c r="BD812" s="30"/>
      <c r="BE812" s="30"/>
      <c r="BF812" s="30"/>
      <c r="BG812" s="30"/>
      <c r="BH812" s="30"/>
      <c r="BI812" s="30"/>
      <c r="BJ812" s="30"/>
      <c r="BK812" s="30"/>
      <c r="BL812" s="30"/>
      <c r="BM812" s="30"/>
      <c r="BN812" s="30"/>
      <c r="BO812" s="30"/>
    </row>
    <row r="813" spans="1:67" ht="27" customHeight="1" x14ac:dyDescent="0.2">
      <c r="A813" s="63"/>
      <c r="B813" s="30"/>
      <c r="C813" s="30"/>
      <c r="D813" s="30"/>
      <c r="E813" s="30"/>
      <c r="F813" s="30"/>
      <c r="G813" s="30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64"/>
      <c r="S813" s="3"/>
      <c r="T813" s="65"/>
      <c r="U813" s="3"/>
      <c r="V813" s="66"/>
      <c r="W813" s="3"/>
      <c r="X813" s="67"/>
      <c r="Y813" s="3"/>
      <c r="Z813" s="66"/>
      <c r="AA813" s="64"/>
      <c r="AB813" s="3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  <c r="AP813" s="30"/>
      <c r="AQ813" s="30"/>
      <c r="AR813" s="30"/>
      <c r="AS813" s="68"/>
      <c r="AT813" s="68"/>
      <c r="AU813" s="30"/>
      <c r="AV813" s="30"/>
      <c r="AW813" s="30"/>
      <c r="AX813" s="30"/>
      <c r="AY813" s="30"/>
      <c r="AZ813" s="30"/>
      <c r="BA813" s="30"/>
      <c r="BB813" s="30"/>
      <c r="BC813" s="30"/>
      <c r="BD813" s="30"/>
      <c r="BE813" s="30"/>
      <c r="BF813" s="30"/>
      <c r="BG813" s="30"/>
      <c r="BH813" s="30"/>
      <c r="BI813" s="30"/>
      <c r="BJ813" s="30"/>
      <c r="BK813" s="30"/>
      <c r="BL813" s="30"/>
      <c r="BM813" s="30"/>
      <c r="BN813" s="30"/>
      <c r="BO813" s="30"/>
    </row>
    <row r="814" spans="1:67" ht="27" customHeight="1" x14ac:dyDescent="0.2">
      <c r="A814" s="63"/>
      <c r="B814" s="30"/>
      <c r="C814" s="30"/>
      <c r="D814" s="30"/>
      <c r="E814" s="30"/>
      <c r="F814" s="30"/>
      <c r="G814" s="30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64"/>
      <c r="S814" s="3"/>
      <c r="T814" s="65"/>
      <c r="U814" s="3"/>
      <c r="V814" s="66"/>
      <c r="W814" s="3"/>
      <c r="X814" s="67"/>
      <c r="Y814" s="3"/>
      <c r="Z814" s="66"/>
      <c r="AA814" s="64"/>
      <c r="AB814" s="3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  <c r="AP814" s="30"/>
      <c r="AQ814" s="30"/>
      <c r="AR814" s="30"/>
      <c r="AS814" s="68"/>
      <c r="AT814" s="68"/>
      <c r="AU814" s="30"/>
      <c r="AV814" s="30"/>
      <c r="AW814" s="30"/>
      <c r="AX814" s="30"/>
      <c r="AY814" s="30"/>
      <c r="AZ814" s="30"/>
      <c r="BA814" s="30"/>
      <c r="BB814" s="30"/>
      <c r="BC814" s="30"/>
      <c r="BD814" s="30"/>
      <c r="BE814" s="30"/>
      <c r="BF814" s="30"/>
      <c r="BG814" s="30"/>
      <c r="BH814" s="30"/>
      <c r="BI814" s="30"/>
      <c r="BJ814" s="30"/>
      <c r="BK814" s="30"/>
      <c r="BL814" s="30"/>
      <c r="BM814" s="30"/>
      <c r="BN814" s="30"/>
      <c r="BO814" s="30"/>
    </row>
    <row r="815" spans="1:67" ht="27" customHeight="1" x14ac:dyDescent="0.2">
      <c r="A815" s="63"/>
      <c r="B815" s="30"/>
      <c r="C815" s="30"/>
      <c r="D815" s="30"/>
      <c r="E815" s="30"/>
      <c r="F815" s="30"/>
      <c r="G815" s="30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64"/>
      <c r="S815" s="3"/>
      <c r="T815" s="65"/>
      <c r="U815" s="3"/>
      <c r="V815" s="66"/>
      <c r="W815" s="3"/>
      <c r="X815" s="67"/>
      <c r="Y815" s="3"/>
      <c r="Z815" s="66"/>
      <c r="AA815" s="64"/>
      <c r="AB815" s="3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  <c r="AP815" s="30"/>
      <c r="AQ815" s="30"/>
      <c r="AR815" s="30"/>
      <c r="AS815" s="68"/>
      <c r="AT815" s="68"/>
      <c r="AU815" s="30"/>
      <c r="AV815" s="30"/>
      <c r="AW815" s="30"/>
      <c r="AX815" s="30"/>
      <c r="AY815" s="30"/>
      <c r="AZ815" s="30"/>
      <c r="BA815" s="30"/>
      <c r="BB815" s="30"/>
      <c r="BC815" s="30"/>
      <c r="BD815" s="30"/>
      <c r="BE815" s="30"/>
      <c r="BF815" s="30"/>
      <c r="BG815" s="30"/>
      <c r="BH815" s="30"/>
      <c r="BI815" s="30"/>
      <c r="BJ815" s="30"/>
      <c r="BK815" s="30"/>
      <c r="BL815" s="30"/>
      <c r="BM815" s="30"/>
      <c r="BN815" s="30"/>
      <c r="BO815" s="30"/>
    </row>
    <row r="816" spans="1:67" ht="27" customHeight="1" x14ac:dyDescent="0.2">
      <c r="A816" s="63"/>
      <c r="B816" s="30"/>
      <c r="C816" s="30"/>
      <c r="D816" s="30"/>
      <c r="E816" s="30"/>
      <c r="F816" s="30"/>
      <c r="G816" s="30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64"/>
      <c r="S816" s="3"/>
      <c r="T816" s="65"/>
      <c r="U816" s="3"/>
      <c r="V816" s="66"/>
      <c r="W816" s="3"/>
      <c r="X816" s="67"/>
      <c r="Y816" s="3"/>
      <c r="Z816" s="66"/>
      <c r="AA816" s="64"/>
      <c r="AB816" s="3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  <c r="AP816" s="30"/>
      <c r="AQ816" s="30"/>
      <c r="AR816" s="30"/>
      <c r="AS816" s="68"/>
      <c r="AT816" s="68"/>
      <c r="AU816" s="30"/>
      <c r="AV816" s="30"/>
      <c r="AW816" s="30"/>
      <c r="AX816" s="30"/>
      <c r="AY816" s="30"/>
      <c r="AZ816" s="30"/>
      <c r="BA816" s="30"/>
      <c r="BB816" s="30"/>
      <c r="BC816" s="30"/>
      <c r="BD816" s="30"/>
      <c r="BE816" s="30"/>
      <c r="BF816" s="30"/>
      <c r="BG816" s="30"/>
      <c r="BH816" s="30"/>
      <c r="BI816" s="30"/>
      <c r="BJ816" s="30"/>
      <c r="BK816" s="30"/>
      <c r="BL816" s="30"/>
      <c r="BM816" s="30"/>
      <c r="BN816" s="30"/>
      <c r="BO816" s="30"/>
    </row>
    <row r="817" spans="1:67" ht="27" customHeight="1" x14ac:dyDescent="0.2">
      <c r="A817" s="63"/>
      <c r="B817" s="30"/>
      <c r="C817" s="30"/>
      <c r="D817" s="30"/>
      <c r="E817" s="30"/>
      <c r="F817" s="30"/>
      <c r="G817" s="30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64"/>
      <c r="S817" s="3"/>
      <c r="T817" s="65"/>
      <c r="U817" s="3"/>
      <c r="V817" s="66"/>
      <c r="W817" s="3"/>
      <c r="X817" s="67"/>
      <c r="Y817" s="3"/>
      <c r="Z817" s="66"/>
      <c r="AA817" s="64"/>
      <c r="AB817" s="3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  <c r="AP817" s="30"/>
      <c r="AQ817" s="30"/>
      <c r="AR817" s="30"/>
      <c r="AS817" s="68"/>
      <c r="AT817" s="68"/>
      <c r="AU817" s="30"/>
      <c r="AV817" s="30"/>
      <c r="AW817" s="30"/>
      <c r="AX817" s="30"/>
      <c r="AY817" s="30"/>
      <c r="AZ817" s="30"/>
      <c r="BA817" s="30"/>
      <c r="BB817" s="30"/>
      <c r="BC817" s="30"/>
      <c r="BD817" s="30"/>
      <c r="BE817" s="30"/>
      <c r="BF817" s="30"/>
      <c r="BG817" s="30"/>
      <c r="BH817" s="30"/>
      <c r="BI817" s="30"/>
      <c r="BJ817" s="30"/>
      <c r="BK817" s="30"/>
      <c r="BL817" s="30"/>
      <c r="BM817" s="30"/>
      <c r="BN817" s="30"/>
      <c r="BO817" s="30"/>
    </row>
    <row r="818" spans="1:67" ht="27" customHeight="1" x14ac:dyDescent="0.2">
      <c r="A818" s="63"/>
      <c r="B818" s="30"/>
      <c r="C818" s="30"/>
      <c r="D818" s="30"/>
      <c r="E818" s="30"/>
      <c r="F818" s="30"/>
      <c r="G818" s="30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64"/>
      <c r="S818" s="3"/>
      <c r="T818" s="65"/>
      <c r="U818" s="3"/>
      <c r="V818" s="66"/>
      <c r="W818" s="3"/>
      <c r="X818" s="67"/>
      <c r="Y818" s="3"/>
      <c r="Z818" s="66"/>
      <c r="AA818" s="64"/>
      <c r="AB818" s="3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  <c r="AP818" s="30"/>
      <c r="AQ818" s="30"/>
      <c r="AR818" s="30"/>
      <c r="AS818" s="68"/>
      <c r="AT818" s="68"/>
      <c r="AU818" s="30"/>
      <c r="AV818" s="30"/>
      <c r="AW818" s="30"/>
      <c r="AX818" s="30"/>
      <c r="AY818" s="30"/>
      <c r="AZ818" s="30"/>
      <c r="BA818" s="30"/>
      <c r="BB818" s="30"/>
      <c r="BC818" s="30"/>
      <c r="BD818" s="30"/>
      <c r="BE818" s="30"/>
      <c r="BF818" s="30"/>
      <c r="BG818" s="30"/>
      <c r="BH818" s="30"/>
      <c r="BI818" s="30"/>
      <c r="BJ818" s="30"/>
      <c r="BK818" s="30"/>
      <c r="BL818" s="30"/>
      <c r="BM818" s="30"/>
      <c r="BN818" s="30"/>
      <c r="BO818" s="30"/>
    </row>
    <row r="819" spans="1:67" ht="27" customHeight="1" x14ac:dyDescent="0.2">
      <c r="A819" s="63"/>
      <c r="B819" s="30"/>
      <c r="C819" s="30"/>
      <c r="D819" s="30"/>
      <c r="E819" s="30"/>
      <c r="F819" s="30"/>
      <c r="G819" s="30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64"/>
      <c r="S819" s="3"/>
      <c r="T819" s="65"/>
      <c r="U819" s="3"/>
      <c r="V819" s="66"/>
      <c r="W819" s="3"/>
      <c r="X819" s="67"/>
      <c r="Y819" s="3"/>
      <c r="Z819" s="66"/>
      <c r="AA819" s="64"/>
      <c r="AB819" s="3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  <c r="AP819" s="30"/>
      <c r="AQ819" s="30"/>
      <c r="AR819" s="30"/>
      <c r="AS819" s="68"/>
      <c r="AT819" s="68"/>
      <c r="AU819" s="30"/>
      <c r="AV819" s="30"/>
      <c r="AW819" s="30"/>
      <c r="AX819" s="30"/>
      <c r="AY819" s="30"/>
      <c r="AZ819" s="30"/>
      <c r="BA819" s="30"/>
      <c r="BB819" s="30"/>
      <c r="BC819" s="30"/>
      <c r="BD819" s="30"/>
      <c r="BE819" s="30"/>
      <c r="BF819" s="30"/>
      <c r="BG819" s="30"/>
      <c r="BH819" s="30"/>
      <c r="BI819" s="30"/>
      <c r="BJ819" s="30"/>
      <c r="BK819" s="30"/>
      <c r="BL819" s="30"/>
      <c r="BM819" s="30"/>
      <c r="BN819" s="30"/>
      <c r="BO819" s="30"/>
    </row>
    <row r="820" spans="1:67" ht="27" customHeight="1" x14ac:dyDescent="0.2">
      <c r="A820" s="63"/>
      <c r="B820" s="30"/>
      <c r="C820" s="30"/>
      <c r="D820" s="30"/>
      <c r="E820" s="30"/>
      <c r="F820" s="30"/>
      <c r="G820" s="30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64"/>
      <c r="S820" s="3"/>
      <c r="T820" s="65"/>
      <c r="U820" s="3"/>
      <c r="V820" s="66"/>
      <c r="W820" s="3"/>
      <c r="X820" s="67"/>
      <c r="Y820" s="3"/>
      <c r="Z820" s="66"/>
      <c r="AA820" s="64"/>
      <c r="AB820" s="3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  <c r="AP820" s="30"/>
      <c r="AQ820" s="30"/>
      <c r="AR820" s="30"/>
      <c r="AS820" s="68"/>
      <c r="AT820" s="68"/>
      <c r="AU820" s="30"/>
      <c r="AV820" s="30"/>
      <c r="AW820" s="30"/>
      <c r="AX820" s="30"/>
      <c r="AY820" s="30"/>
      <c r="AZ820" s="30"/>
      <c r="BA820" s="30"/>
      <c r="BB820" s="30"/>
      <c r="BC820" s="30"/>
      <c r="BD820" s="30"/>
      <c r="BE820" s="30"/>
      <c r="BF820" s="30"/>
      <c r="BG820" s="30"/>
      <c r="BH820" s="30"/>
      <c r="BI820" s="30"/>
      <c r="BJ820" s="30"/>
      <c r="BK820" s="30"/>
      <c r="BL820" s="30"/>
      <c r="BM820" s="30"/>
      <c r="BN820" s="30"/>
      <c r="BO820" s="30"/>
    </row>
    <row r="821" spans="1:67" ht="27" customHeight="1" x14ac:dyDescent="0.2">
      <c r="A821" s="63"/>
      <c r="B821" s="30"/>
      <c r="C821" s="30"/>
      <c r="D821" s="30"/>
      <c r="E821" s="30"/>
      <c r="F821" s="30"/>
      <c r="G821" s="30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64"/>
      <c r="S821" s="3"/>
      <c r="T821" s="65"/>
      <c r="U821" s="3"/>
      <c r="V821" s="66"/>
      <c r="W821" s="3"/>
      <c r="X821" s="67"/>
      <c r="Y821" s="3"/>
      <c r="Z821" s="66"/>
      <c r="AA821" s="64"/>
      <c r="AB821" s="3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  <c r="AP821" s="30"/>
      <c r="AQ821" s="30"/>
      <c r="AR821" s="30"/>
      <c r="AS821" s="68"/>
      <c r="AT821" s="68"/>
      <c r="AU821" s="30"/>
      <c r="AV821" s="30"/>
      <c r="AW821" s="30"/>
      <c r="AX821" s="30"/>
      <c r="AY821" s="30"/>
      <c r="AZ821" s="30"/>
      <c r="BA821" s="30"/>
      <c r="BB821" s="30"/>
      <c r="BC821" s="30"/>
      <c r="BD821" s="30"/>
      <c r="BE821" s="30"/>
      <c r="BF821" s="30"/>
      <c r="BG821" s="30"/>
      <c r="BH821" s="30"/>
      <c r="BI821" s="30"/>
      <c r="BJ821" s="30"/>
      <c r="BK821" s="30"/>
      <c r="BL821" s="30"/>
      <c r="BM821" s="30"/>
      <c r="BN821" s="30"/>
      <c r="BO821" s="30"/>
    </row>
    <row r="822" spans="1:67" ht="27" customHeight="1" x14ac:dyDescent="0.2">
      <c r="A822" s="63"/>
      <c r="B822" s="30"/>
      <c r="C822" s="30"/>
      <c r="D822" s="30"/>
      <c r="E822" s="30"/>
      <c r="F822" s="30"/>
      <c r="G822" s="30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64"/>
      <c r="S822" s="3"/>
      <c r="T822" s="65"/>
      <c r="U822" s="3"/>
      <c r="V822" s="66"/>
      <c r="W822" s="3"/>
      <c r="X822" s="67"/>
      <c r="Y822" s="3"/>
      <c r="Z822" s="66"/>
      <c r="AA822" s="64"/>
      <c r="AB822" s="3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  <c r="AP822" s="30"/>
      <c r="AQ822" s="30"/>
      <c r="AR822" s="30"/>
      <c r="AS822" s="68"/>
      <c r="AT822" s="68"/>
      <c r="AU822" s="30"/>
      <c r="AV822" s="30"/>
      <c r="AW822" s="30"/>
      <c r="AX822" s="30"/>
      <c r="AY822" s="30"/>
      <c r="AZ822" s="30"/>
      <c r="BA822" s="30"/>
      <c r="BB822" s="30"/>
      <c r="BC822" s="30"/>
      <c r="BD822" s="30"/>
      <c r="BE822" s="30"/>
      <c r="BF822" s="30"/>
      <c r="BG822" s="30"/>
      <c r="BH822" s="30"/>
      <c r="BI822" s="30"/>
      <c r="BJ822" s="30"/>
      <c r="BK822" s="30"/>
      <c r="BL822" s="30"/>
      <c r="BM822" s="30"/>
      <c r="BN822" s="30"/>
      <c r="BO822" s="30"/>
    </row>
    <row r="823" spans="1:67" ht="27" customHeight="1" x14ac:dyDescent="0.2">
      <c r="A823" s="63"/>
      <c r="B823" s="30"/>
      <c r="C823" s="30"/>
      <c r="D823" s="30"/>
      <c r="E823" s="30"/>
      <c r="F823" s="30"/>
      <c r="G823" s="30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64"/>
      <c r="S823" s="3"/>
      <c r="T823" s="65"/>
      <c r="U823" s="3"/>
      <c r="V823" s="66"/>
      <c r="W823" s="3"/>
      <c r="X823" s="67"/>
      <c r="Y823" s="3"/>
      <c r="Z823" s="66"/>
      <c r="AA823" s="64"/>
      <c r="AB823" s="3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  <c r="AP823" s="30"/>
      <c r="AQ823" s="30"/>
      <c r="AR823" s="30"/>
      <c r="AS823" s="68"/>
      <c r="AT823" s="68"/>
      <c r="AU823" s="30"/>
      <c r="AV823" s="30"/>
      <c r="AW823" s="30"/>
      <c r="AX823" s="30"/>
      <c r="AY823" s="30"/>
      <c r="AZ823" s="30"/>
      <c r="BA823" s="30"/>
      <c r="BB823" s="30"/>
      <c r="BC823" s="30"/>
      <c r="BD823" s="30"/>
      <c r="BE823" s="30"/>
      <c r="BF823" s="30"/>
      <c r="BG823" s="30"/>
      <c r="BH823" s="30"/>
      <c r="BI823" s="30"/>
      <c r="BJ823" s="30"/>
      <c r="BK823" s="30"/>
      <c r="BL823" s="30"/>
      <c r="BM823" s="30"/>
      <c r="BN823" s="30"/>
      <c r="BO823" s="30"/>
    </row>
    <row r="824" spans="1:67" ht="27" customHeight="1" x14ac:dyDescent="0.2">
      <c r="A824" s="63"/>
      <c r="B824" s="30"/>
      <c r="C824" s="30"/>
      <c r="D824" s="30"/>
      <c r="E824" s="30"/>
      <c r="F824" s="30"/>
      <c r="G824" s="30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64"/>
      <c r="S824" s="3"/>
      <c r="T824" s="65"/>
      <c r="U824" s="3"/>
      <c r="V824" s="66"/>
      <c r="W824" s="3"/>
      <c r="X824" s="67"/>
      <c r="Y824" s="3"/>
      <c r="Z824" s="66"/>
      <c r="AA824" s="64"/>
      <c r="AB824" s="3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  <c r="AP824" s="30"/>
      <c r="AQ824" s="30"/>
      <c r="AR824" s="30"/>
      <c r="AS824" s="68"/>
      <c r="AT824" s="68"/>
      <c r="AU824" s="30"/>
      <c r="AV824" s="30"/>
      <c r="AW824" s="30"/>
      <c r="AX824" s="30"/>
      <c r="AY824" s="30"/>
      <c r="AZ824" s="30"/>
      <c r="BA824" s="30"/>
      <c r="BB824" s="30"/>
      <c r="BC824" s="30"/>
      <c r="BD824" s="30"/>
      <c r="BE824" s="30"/>
      <c r="BF824" s="30"/>
      <c r="BG824" s="30"/>
      <c r="BH824" s="30"/>
      <c r="BI824" s="30"/>
      <c r="BJ824" s="30"/>
      <c r="BK824" s="30"/>
      <c r="BL824" s="30"/>
      <c r="BM824" s="30"/>
      <c r="BN824" s="30"/>
      <c r="BO824" s="30"/>
    </row>
    <row r="825" spans="1:67" ht="27" customHeight="1" x14ac:dyDescent="0.2">
      <c r="A825" s="63"/>
      <c r="B825" s="30"/>
      <c r="C825" s="30"/>
      <c r="D825" s="30"/>
      <c r="E825" s="30"/>
      <c r="F825" s="30"/>
      <c r="G825" s="30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64"/>
      <c r="S825" s="3"/>
      <c r="T825" s="65"/>
      <c r="U825" s="3"/>
      <c r="V825" s="66"/>
      <c r="W825" s="3"/>
      <c r="X825" s="67"/>
      <c r="Y825" s="3"/>
      <c r="Z825" s="66"/>
      <c r="AA825" s="64"/>
      <c r="AB825" s="3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  <c r="AP825" s="30"/>
      <c r="AQ825" s="30"/>
      <c r="AR825" s="30"/>
      <c r="AS825" s="68"/>
      <c r="AT825" s="68"/>
      <c r="AU825" s="30"/>
      <c r="AV825" s="30"/>
      <c r="AW825" s="30"/>
      <c r="AX825" s="30"/>
      <c r="AY825" s="30"/>
      <c r="AZ825" s="30"/>
      <c r="BA825" s="30"/>
      <c r="BB825" s="30"/>
      <c r="BC825" s="30"/>
      <c r="BD825" s="30"/>
      <c r="BE825" s="30"/>
      <c r="BF825" s="30"/>
      <c r="BG825" s="30"/>
      <c r="BH825" s="30"/>
      <c r="BI825" s="30"/>
      <c r="BJ825" s="30"/>
      <c r="BK825" s="30"/>
      <c r="BL825" s="30"/>
      <c r="BM825" s="30"/>
      <c r="BN825" s="30"/>
      <c r="BO825" s="30"/>
    </row>
    <row r="826" spans="1:67" ht="27" customHeight="1" x14ac:dyDescent="0.2">
      <c r="A826" s="63"/>
      <c r="B826" s="30"/>
      <c r="C826" s="30"/>
      <c r="D826" s="30"/>
      <c r="E826" s="30"/>
      <c r="F826" s="30"/>
      <c r="G826" s="30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64"/>
      <c r="S826" s="3"/>
      <c r="T826" s="65"/>
      <c r="U826" s="3"/>
      <c r="V826" s="66"/>
      <c r="W826" s="3"/>
      <c r="X826" s="67"/>
      <c r="Y826" s="3"/>
      <c r="Z826" s="66"/>
      <c r="AA826" s="64"/>
      <c r="AB826" s="3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  <c r="AP826" s="30"/>
      <c r="AQ826" s="30"/>
      <c r="AR826" s="30"/>
      <c r="AS826" s="68"/>
      <c r="AT826" s="68"/>
      <c r="AU826" s="30"/>
      <c r="AV826" s="30"/>
      <c r="AW826" s="30"/>
      <c r="AX826" s="30"/>
      <c r="AY826" s="30"/>
      <c r="AZ826" s="30"/>
      <c r="BA826" s="30"/>
      <c r="BB826" s="30"/>
      <c r="BC826" s="30"/>
      <c r="BD826" s="30"/>
      <c r="BE826" s="30"/>
      <c r="BF826" s="30"/>
      <c r="BG826" s="30"/>
      <c r="BH826" s="30"/>
      <c r="BI826" s="30"/>
      <c r="BJ826" s="30"/>
      <c r="BK826" s="30"/>
      <c r="BL826" s="30"/>
      <c r="BM826" s="30"/>
      <c r="BN826" s="30"/>
      <c r="BO826" s="30"/>
    </row>
    <row r="827" spans="1:67" ht="27" customHeight="1" x14ac:dyDescent="0.2">
      <c r="A827" s="63"/>
      <c r="B827" s="30"/>
      <c r="C827" s="30"/>
      <c r="D827" s="30"/>
      <c r="E827" s="30"/>
      <c r="F827" s="30"/>
      <c r="G827" s="30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64"/>
      <c r="S827" s="3"/>
      <c r="T827" s="65"/>
      <c r="U827" s="3"/>
      <c r="V827" s="66"/>
      <c r="W827" s="3"/>
      <c r="X827" s="67"/>
      <c r="Y827" s="3"/>
      <c r="Z827" s="66"/>
      <c r="AA827" s="64"/>
      <c r="AB827" s="3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  <c r="AP827" s="30"/>
      <c r="AQ827" s="30"/>
      <c r="AR827" s="30"/>
      <c r="AS827" s="68"/>
      <c r="AT827" s="68"/>
      <c r="AU827" s="30"/>
      <c r="AV827" s="30"/>
      <c r="AW827" s="30"/>
      <c r="AX827" s="30"/>
      <c r="AY827" s="30"/>
      <c r="AZ827" s="30"/>
      <c r="BA827" s="30"/>
      <c r="BB827" s="30"/>
      <c r="BC827" s="30"/>
      <c r="BD827" s="30"/>
      <c r="BE827" s="30"/>
      <c r="BF827" s="30"/>
      <c r="BG827" s="30"/>
      <c r="BH827" s="30"/>
      <c r="BI827" s="30"/>
      <c r="BJ827" s="30"/>
      <c r="BK827" s="30"/>
      <c r="BL827" s="30"/>
      <c r="BM827" s="30"/>
      <c r="BN827" s="30"/>
      <c r="BO827" s="30"/>
    </row>
    <row r="828" spans="1:67" ht="27" customHeight="1" x14ac:dyDescent="0.2">
      <c r="A828" s="63"/>
      <c r="B828" s="30"/>
      <c r="C828" s="30"/>
      <c r="D828" s="30"/>
      <c r="E828" s="30"/>
      <c r="F828" s="30"/>
      <c r="G828" s="30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64"/>
      <c r="S828" s="3"/>
      <c r="T828" s="65"/>
      <c r="U828" s="3"/>
      <c r="V828" s="66"/>
      <c r="W828" s="3"/>
      <c r="X828" s="67"/>
      <c r="Y828" s="3"/>
      <c r="Z828" s="66"/>
      <c r="AA828" s="64"/>
      <c r="AB828" s="3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  <c r="AP828" s="30"/>
      <c r="AQ828" s="30"/>
      <c r="AR828" s="30"/>
      <c r="AS828" s="68"/>
      <c r="AT828" s="68"/>
      <c r="AU828" s="30"/>
      <c r="AV828" s="30"/>
      <c r="AW828" s="30"/>
      <c r="AX828" s="30"/>
      <c r="AY828" s="30"/>
      <c r="AZ828" s="30"/>
      <c r="BA828" s="30"/>
      <c r="BB828" s="30"/>
      <c r="BC828" s="30"/>
      <c r="BD828" s="30"/>
      <c r="BE828" s="30"/>
      <c r="BF828" s="30"/>
      <c r="BG828" s="30"/>
      <c r="BH828" s="30"/>
      <c r="BI828" s="30"/>
      <c r="BJ828" s="30"/>
      <c r="BK828" s="30"/>
      <c r="BL828" s="30"/>
      <c r="BM828" s="30"/>
      <c r="BN828" s="30"/>
      <c r="BO828" s="30"/>
    </row>
    <row r="829" spans="1:67" ht="27" customHeight="1" x14ac:dyDescent="0.2">
      <c r="A829" s="63"/>
      <c r="B829" s="30"/>
      <c r="C829" s="30"/>
      <c r="D829" s="30"/>
      <c r="E829" s="30"/>
      <c r="F829" s="30"/>
      <c r="G829" s="30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64"/>
      <c r="S829" s="3"/>
      <c r="T829" s="65"/>
      <c r="U829" s="3"/>
      <c r="V829" s="66"/>
      <c r="W829" s="3"/>
      <c r="X829" s="67"/>
      <c r="Y829" s="3"/>
      <c r="Z829" s="66"/>
      <c r="AA829" s="64"/>
      <c r="AB829" s="3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  <c r="AP829" s="30"/>
      <c r="AQ829" s="30"/>
      <c r="AR829" s="30"/>
      <c r="AS829" s="68"/>
      <c r="AT829" s="68"/>
      <c r="AU829" s="30"/>
      <c r="AV829" s="30"/>
      <c r="AW829" s="30"/>
      <c r="AX829" s="30"/>
      <c r="AY829" s="30"/>
      <c r="AZ829" s="30"/>
      <c r="BA829" s="30"/>
      <c r="BB829" s="30"/>
      <c r="BC829" s="30"/>
      <c r="BD829" s="30"/>
      <c r="BE829" s="30"/>
      <c r="BF829" s="30"/>
      <c r="BG829" s="30"/>
      <c r="BH829" s="30"/>
      <c r="BI829" s="30"/>
      <c r="BJ829" s="30"/>
      <c r="BK829" s="30"/>
      <c r="BL829" s="30"/>
      <c r="BM829" s="30"/>
      <c r="BN829" s="30"/>
      <c r="BO829" s="30"/>
    </row>
    <row r="830" spans="1:67" ht="27" customHeight="1" x14ac:dyDescent="0.2">
      <c r="A830" s="63"/>
      <c r="B830" s="30"/>
      <c r="C830" s="30"/>
      <c r="D830" s="30"/>
      <c r="E830" s="30"/>
      <c r="F830" s="30"/>
      <c r="G830" s="30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64"/>
      <c r="S830" s="3"/>
      <c r="T830" s="65"/>
      <c r="U830" s="3"/>
      <c r="V830" s="66"/>
      <c r="W830" s="3"/>
      <c r="X830" s="67"/>
      <c r="Y830" s="3"/>
      <c r="Z830" s="66"/>
      <c r="AA830" s="64"/>
      <c r="AB830" s="3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  <c r="AP830" s="30"/>
      <c r="AQ830" s="30"/>
      <c r="AR830" s="30"/>
      <c r="AS830" s="68"/>
      <c r="AT830" s="68"/>
      <c r="AU830" s="30"/>
      <c r="AV830" s="30"/>
      <c r="AW830" s="30"/>
      <c r="AX830" s="30"/>
      <c r="AY830" s="30"/>
      <c r="AZ830" s="30"/>
      <c r="BA830" s="30"/>
      <c r="BB830" s="30"/>
      <c r="BC830" s="30"/>
      <c r="BD830" s="30"/>
      <c r="BE830" s="30"/>
      <c r="BF830" s="30"/>
      <c r="BG830" s="30"/>
      <c r="BH830" s="30"/>
      <c r="BI830" s="30"/>
      <c r="BJ830" s="30"/>
      <c r="BK830" s="30"/>
      <c r="BL830" s="30"/>
      <c r="BM830" s="30"/>
      <c r="BN830" s="30"/>
      <c r="BO830" s="30"/>
    </row>
    <row r="831" spans="1:67" ht="27" customHeight="1" x14ac:dyDescent="0.2">
      <c r="A831" s="63"/>
      <c r="B831" s="30"/>
      <c r="C831" s="30"/>
      <c r="D831" s="30"/>
      <c r="E831" s="30"/>
      <c r="F831" s="30"/>
      <c r="G831" s="30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64"/>
      <c r="S831" s="3"/>
      <c r="T831" s="65"/>
      <c r="U831" s="3"/>
      <c r="V831" s="66"/>
      <c r="W831" s="3"/>
      <c r="X831" s="67"/>
      <c r="Y831" s="3"/>
      <c r="Z831" s="66"/>
      <c r="AA831" s="64"/>
      <c r="AB831" s="3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  <c r="AP831" s="30"/>
      <c r="AQ831" s="30"/>
      <c r="AR831" s="30"/>
      <c r="AS831" s="68"/>
      <c r="AT831" s="68"/>
      <c r="AU831" s="30"/>
      <c r="AV831" s="30"/>
      <c r="AW831" s="30"/>
      <c r="AX831" s="30"/>
      <c r="AY831" s="30"/>
      <c r="AZ831" s="30"/>
      <c r="BA831" s="30"/>
      <c r="BB831" s="30"/>
      <c r="BC831" s="30"/>
      <c r="BD831" s="30"/>
      <c r="BE831" s="30"/>
      <c r="BF831" s="30"/>
      <c r="BG831" s="30"/>
      <c r="BH831" s="30"/>
      <c r="BI831" s="30"/>
      <c r="BJ831" s="30"/>
      <c r="BK831" s="30"/>
      <c r="BL831" s="30"/>
      <c r="BM831" s="30"/>
      <c r="BN831" s="30"/>
      <c r="BO831" s="30"/>
    </row>
    <row r="832" spans="1:67" ht="27" customHeight="1" x14ac:dyDescent="0.2">
      <c r="A832" s="63"/>
      <c r="B832" s="30"/>
      <c r="C832" s="30"/>
      <c r="D832" s="30"/>
      <c r="E832" s="30"/>
      <c r="F832" s="30"/>
      <c r="G832" s="30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64"/>
      <c r="S832" s="3"/>
      <c r="T832" s="65"/>
      <c r="U832" s="3"/>
      <c r="V832" s="66"/>
      <c r="W832" s="3"/>
      <c r="X832" s="67"/>
      <c r="Y832" s="3"/>
      <c r="Z832" s="66"/>
      <c r="AA832" s="64"/>
      <c r="AB832" s="3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  <c r="AP832" s="30"/>
      <c r="AQ832" s="30"/>
      <c r="AR832" s="30"/>
      <c r="AS832" s="68"/>
      <c r="AT832" s="68"/>
      <c r="AU832" s="30"/>
      <c r="AV832" s="30"/>
      <c r="AW832" s="30"/>
      <c r="AX832" s="30"/>
      <c r="AY832" s="30"/>
      <c r="AZ832" s="30"/>
      <c r="BA832" s="30"/>
      <c r="BB832" s="30"/>
      <c r="BC832" s="30"/>
      <c r="BD832" s="30"/>
      <c r="BE832" s="30"/>
      <c r="BF832" s="30"/>
      <c r="BG832" s="30"/>
      <c r="BH832" s="30"/>
      <c r="BI832" s="30"/>
      <c r="BJ832" s="30"/>
      <c r="BK832" s="30"/>
      <c r="BL832" s="30"/>
      <c r="BM832" s="30"/>
      <c r="BN832" s="30"/>
      <c r="BO832" s="30"/>
    </row>
    <row r="833" spans="1:67" ht="27" customHeight="1" x14ac:dyDescent="0.2">
      <c r="A833" s="63"/>
      <c r="B833" s="30"/>
      <c r="C833" s="30"/>
      <c r="D833" s="30"/>
      <c r="E833" s="30"/>
      <c r="F833" s="30"/>
      <c r="G833" s="30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64"/>
      <c r="S833" s="3"/>
      <c r="T833" s="65"/>
      <c r="U833" s="3"/>
      <c r="V833" s="66"/>
      <c r="W833" s="3"/>
      <c r="X833" s="67"/>
      <c r="Y833" s="3"/>
      <c r="Z833" s="66"/>
      <c r="AA833" s="64"/>
      <c r="AB833" s="3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  <c r="AP833" s="30"/>
      <c r="AQ833" s="30"/>
      <c r="AR833" s="30"/>
      <c r="AS833" s="68"/>
      <c r="AT833" s="68"/>
      <c r="AU833" s="30"/>
      <c r="AV833" s="30"/>
      <c r="AW833" s="30"/>
      <c r="AX833" s="30"/>
      <c r="AY833" s="30"/>
      <c r="AZ833" s="30"/>
      <c r="BA833" s="30"/>
      <c r="BB833" s="30"/>
      <c r="BC833" s="30"/>
      <c r="BD833" s="30"/>
      <c r="BE833" s="30"/>
      <c r="BF833" s="30"/>
      <c r="BG833" s="30"/>
      <c r="BH833" s="30"/>
      <c r="BI833" s="30"/>
      <c r="BJ833" s="30"/>
      <c r="BK833" s="30"/>
      <c r="BL833" s="30"/>
      <c r="BM833" s="30"/>
      <c r="BN833" s="30"/>
      <c r="BO833" s="30"/>
    </row>
    <row r="834" spans="1:67" ht="27" customHeight="1" x14ac:dyDescent="0.2">
      <c r="A834" s="63"/>
      <c r="B834" s="30"/>
      <c r="C834" s="30"/>
      <c r="D834" s="30"/>
      <c r="E834" s="30"/>
      <c r="F834" s="30"/>
      <c r="G834" s="30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64"/>
      <c r="S834" s="3"/>
      <c r="T834" s="65"/>
      <c r="U834" s="3"/>
      <c r="V834" s="66"/>
      <c r="W834" s="3"/>
      <c r="X834" s="67"/>
      <c r="Y834" s="3"/>
      <c r="Z834" s="66"/>
      <c r="AA834" s="64"/>
      <c r="AB834" s="3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  <c r="AP834" s="30"/>
      <c r="AQ834" s="30"/>
      <c r="AR834" s="30"/>
      <c r="AS834" s="68"/>
      <c r="AT834" s="68"/>
      <c r="AU834" s="30"/>
      <c r="AV834" s="30"/>
      <c r="AW834" s="30"/>
      <c r="AX834" s="30"/>
      <c r="AY834" s="30"/>
      <c r="AZ834" s="30"/>
      <c r="BA834" s="30"/>
      <c r="BB834" s="30"/>
      <c r="BC834" s="30"/>
      <c r="BD834" s="30"/>
      <c r="BE834" s="30"/>
      <c r="BF834" s="30"/>
      <c r="BG834" s="30"/>
      <c r="BH834" s="30"/>
      <c r="BI834" s="30"/>
      <c r="BJ834" s="30"/>
      <c r="BK834" s="30"/>
      <c r="BL834" s="30"/>
      <c r="BM834" s="30"/>
      <c r="BN834" s="30"/>
      <c r="BO834" s="30"/>
    </row>
    <row r="835" spans="1:67" ht="27" customHeight="1" x14ac:dyDescent="0.2">
      <c r="A835" s="63"/>
      <c r="B835" s="30"/>
      <c r="C835" s="30"/>
      <c r="D835" s="30"/>
      <c r="E835" s="30"/>
      <c r="F835" s="30"/>
      <c r="G835" s="30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64"/>
      <c r="S835" s="3"/>
      <c r="T835" s="65"/>
      <c r="U835" s="3"/>
      <c r="V835" s="66"/>
      <c r="W835" s="3"/>
      <c r="X835" s="67"/>
      <c r="Y835" s="3"/>
      <c r="Z835" s="66"/>
      <c r="AA835" s="64"/>
      <c r="AB835" s="3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  <c r="AP835" s="30"/>
      <c r="AQ835" s="30"/>
      <c r="AR835" s="30"/>
      <c r="AS835" s="68"/>
      <c r="AT835" s="68"/>
      <c r="AU835" s="30"/>
      <c r="AV835" s="30"/>
      <c r="AW835" s="30"/>
      <c r="AX835" s="30"/>
      <c r="AY835" s="30"/>
      <c r="AZ835" s="30"/>
      <c r="BA835" s="30"/>
      <c r="BB835" s="30"/>
      <c r="BC835" s="30"/>
      <c r="BD835" s="30"/>
      <c r="BE835" s="30"/>
      <c r="BF835" s="30"/>
      <c r="BG835" s="30"/>
      <c r="BH835" s="30"/>
      <c r="BI835" s="30"/>
      <c r="BJ835" s="30"/>
      <c r="BK835" s="30"/>
      <c r="BL835" s="30"/>
      <c r="BM835" s="30"/>
      <c r="BN835" s="30"/>
      <c r="BO835" s="30"/>
    </row>
    <row r="836" spans="1:67" ht="27" customHeight="1" x14ac:dyDescent="0.2">
      <c r="A836" s="63"/>
      <c r="B836" s="30"/>
      <c r="C836" s="30"/>
      <c r="D836" s="30"/>
      <c r="E836" s="30"/>
      <c r="F836" s="30"/>
      <c r="G836" s="30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64"/>
      <c r="S836" s="3"/>
      <c r="T836" s="65"/>
      <c r="U836" s="3"/>
      <c r="V836" s="66"/>
      <c r="W836" s="3"/>
      <c r="X836" s="67"/>
      <c r="Y836" s="3"/>
      <c r="Z836" s="66"/>
      <c r="AA836" s="64"/>
      <c r="AB836" s="3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  <c r="AP836" s="30"/>
      <c r="AQ836" s="30"/>
      <c r="AR836" s="30"/>
      <c r="AS836" s="68"/>
      <c r="AT836" s="68"/>
      <c r="AU836" s="30"/>
      <c r="AV836" s="30"/>
      <c r="AW836" s="30"/>
      <c r="AX836" s="30"/>
      <c r="AY836" s="30"/>
      <c r="AZ836" s="30"/>
      <c r="BA836" s="30"/>
      <c r="BB836" s="30"/>
      <c r="BC836" s="30"/>
      <c r="BD836" s="30"/>
      <c r="BE836" s="30"/>
      <c r="BF836" s="30"/>
      <c r="BG836" s="30"/>
      <c r="BH836" s="30"/>
      <c r="BI836" s="30"/>
      <c r="BJ836" s="30"/>
      <c r="BK836" s="30"/>
      <c r="BL836" s="30"/>
      <c r="BM836" s="30"/>
      <c r="BN836" s="30"/>
      <c r="BO836" s="30"/>
    </row>
    <row r="837" spans="1:67" ht="27" customHeight="1" x14ac:dyDescent="0.2">
      <c r="A837" s="63"/>
      <c r="B837" s="30"/>
      <c r="C837" s="30"/>
      <c r="D837" s="30"/>
      <c r="E837" s="30"/>
      <c r="F837" s="30"/>
      <c r="G837" s="30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64"/>
      <c r="S837" s="3"/>
      <c r="T837" s="65"/>
      <c r="U837" s="3"/>
      <c r="V837" s="66"/>
      <c r="W837" s="3"/>
      <c r="X837" s="67"/>
      <c r="Y837" s="3"/>
      <c r="Z837" s="66"/>
      <c r="AA837" s="64"/>
      <c r="AB837" s="3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  <c r="AP837" s="30"/>
      <c r="AQ837" s="30"/>
      <c r="AR837" s="30"/>
      <c r="AS837" s="68"/>
      <c r="AT837" s="68"/>
      <c r="AU837" s="30"/>
      <c r="AV837" s="30"/>
      <c r="AW837" s="30"/>
      <c r="AX837" s="30"/>
      <c r="AY837" s="30"/>
      <c r="AZ837" s="30"/>
      <c r="BA837" s="30"/>
      <c r="BB837" s="30"/>
      <c r="BC837" s="30"/>
      <c r="BD837" s="30"/>
      <c r="BE837" s="30"/>
      <c r="BF837" s="30"/>
      <c r="BG837" s="30"/>
      <c r="BH837" s="30"/>
      <c r="BI837" s="30"/>
      <c r="BJ837" s="30"/>
      <c r="BK837" s="30"/>
      <c r="BL837" s="30"/>
      <c r="BM837" s="30"/>
      <c r="BN837" s="30"/>
      <c r="BO837" s="30"/>
    </row>
    <row r="838" spans="1:67" ht="27" customHeight="1" x14ac:dyDescent="0.2">
      <c r="A838" s="63"/>
      <c r="B838" s="30"/>
      <c r="C838" s="30"/>
      <c r="D838" s="30"/>
      <c r="E838" s="30"/>
      <c r="F838" s="30"/>
      <c r="G838" s="30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64"/>
      <c r="S838" s="3"/>
      <c r="T838" s="65"/>
      <c r="U838" s="3"/>
      <c r="V838" s="66"/>
      <c r="W838" s="3"/>
      <c r="X838" s="67"/>
      <c r="Y838" s="3"/>
      <c r="Z838" s="66"/>
      <c r="AA838" s="64"/>
      <c r="AB838" s="3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  <c r="AP838" s="30"/>
      <c r="AQ838" s="30"/>
      <c r="AR838" s="30"/>
      <c r="AS838" s="68"/>
      <c r="AT838" s="68"/>
      <c r="AU838" s="30"/>
      <c r="AV838" s="30"/>
      <c r="AW838" s="30"/>
      <c r="AX838" s="30"/>
      <c r="AY838" s="30"/>
      <c r="AZ838" s="30"/>
      <c r="BA838" s="30"/>
      <c r="BB838" s="30"/>
      <c r="BC838" s="30"/>
      <c r="BD838" s="30"/>
      <c r="BE838" s="30"/>
      <c r="BF838" s="30"/>
      <c r="BG838" s="30"/>
      <c r="BH838" s="30"/>
      <c r="BI838" s="30"/>
      <c r="BJ838" s="30"/>
      <c r="BK838" s="30"/>
      <c r="BL838" s="30"/>
      <c r="BM838" s="30"/>
      <c r="BN838" s="30"/>
      <c r="BO838" s="30"/>
    </row>
    <row r="839" spans="1:67" ht="27" customHeight="1" x14ac:dyDescent="0.2">
      <c r="A839" s="63"/>
      <c r="B839" s="30"/>
      <c r="C839" s="30"/>
      <c r="D839" s="30"/>
      <c r="E839" s="30"/>
      <c r="F839" s="30"/>
      <c r="G839" s="30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64"/>
      <c r="S839" s="3"/>
      <c r="T839" s="65"/>
      <c r="U839" s="3"/>
      <c r="V839" s="66"/>
      <c r="W839" s="3"/>
      <c r="X839" s="67"/>
      <c r="Y839" s="3"/>
      <c r="Z839" s="66"/>
      <c r="AA839" s="64"/>
      <c r="AB839" s="3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  <c r="AP839" s="30"/>
      <c r="AQ839" s="30"/>
      <c r="AR839" s="30"/>
      <c r="AS839" s="68"/>
      <c r="AT839" s="68"/>
      <c r="AU839" s="30"/>
      <c r="AV839" s="30"/>
      <c r="AW839" s="30"/>
      <c r="AX839" s="30"/>
      <c r="AY839" s="30"/>
      <c r="AZ839" s="30"/>
      <c r="BA839" s="30"/>
      <c r="BB839" s="30"/>
      <c r="BC839" s="30"/>
      <c r="BD839" s="30"/>
      <c r="BE839" s="30"/>
      <c r="BF839" s="30"/>
      <c r="BG839" s="30"/>
      <c r="BH839" s="30"/>
      <c r="BI839" s="30"/>
      <c r="BJ839" s="30"/>
      <c r="BK839" s="30"/>
      <c r="BL839" s="30"/>
      <c r="BM839" s="30"/>
      <c r="BN839" s="30"/>
      <c r="BO839" s="30"/>
    </row>
    <row r="840" spans="1:67" ht="27" customHeight="1" x14ac:dyDescent="0.2">
      <c r="A840" s="63"/>
      <c r="B840" s="30"/>
      <c r="C840" s="30"/>
      <c r="D840" s="30"/>
      <c r="E840" s="30"/>
      <c r="F840" s="30"/>
      <c r="G840" s="30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64"/>
      <c r="S840" s="3"/>
      <c r="T840" s="65"/>
      <c r="U840" s="3"/>
      <c r="V840" s="66"/>
      <c r="W840" s="3"/>
      <c r="X840" s="67"/>
      <c r="Y840" s="3"/>
      <c r="Z840" s="66"/>
      <c r="AA840" s="64"/>
      <c r="AB840" s="3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  <c r="AP840" s="30"/>
      <c r="AQ840" s="30"/>
      <c r="AR840" s="30"/>
      <c r="AS840" s="68"/>
      <c r="AT840" s="68"/>
      <c r="AU840" s="30"/>
      <c r="AV840" s="30"/>
      <c r="AW840" s="30"/>
      <c r="AX840" s="30"/>
      <c r="AY840" s="30"/>
      <c r="AZ840" s="30"/>
      <c r="BA840" s="30"/>
      <c r="BB840" s="30"/>
      <c r="BC840" s="30"/>
      <c r="BD840" s="30"/>
      <c r="BE840" s="30"/>
      <c r="BF840" s="30"/>
      <c r="BG840" s="30"/>
      <c r="BH840" s="30"/>
      <c r="BI840" s="30"/>
      <c r="BJ840" s="30"/>
      <c r="BK840" s="30"/>
      <c r="BL840" s="30"/>
      <c r="BM840" s="30"/>
      <c r="BN840" s="30"/>
      <c r="BO840" s="30"/>
    </row>
    <row r="841" spans="1:67" ht="27" customHeight="1" x14ac:dyDescent="0.2">
      <c r="A841" s="63"/>
      <c r="B841" s="30"/>
      <c r="C841" s="30"/>
      <c r="D841" s="30"/>
      <c r="E841" s="30"/>
      <c r="F841" s="30"/>
      <c r="G841" s="30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64"/>
      <c r="S841" s="3"/>
      <c r="T841" s="65"/>
      <c r="U841" s="3"/>
      <c r="V841" s="66"/>
      <c r="W841" s="3"/>
      <c r="X841" s="67"/>
      <c r="Y841" s="3"/>
      <c r="Z841" s="66"/>
      <c r="AA841" s="64"/>
      <c r="AB841" s="3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  <c r="AP841" s="30"/>
      <c r="AQ841" s="30"/>
      <c r="AR841" s="30"/>
      <c r="AS841" s="68"/>
      <c r="AT841" s="68"/>
      <c r="AU841" s="30"/>
      <c r="AV841" s="30"/>
      <c r="AW841" s="30"/>
      <c r="AX841" s="30"/>
      <c r="AY841" s="30"/>
      <c r="AZ841" s="30"/>
      <c r="BA841" s="30"/>
      <c r="BB841" s="30"/>
      <c r="BC841" s="30"/>
      <c r="BD841" s="30"/>
      <c r="BE841" s="30"/>
      <c r="BF841" s="30"/>
      <c r="BG841" s="30"/>
      <c r="BH841" s="30"/>
      <c r="BI841" s="30"/>
      <c r="BJ841" s="30"/>
      <c r="BK841" s="30"/>
      <c r="BL841" s="30"/>
      <c r="BM841" s="30"/>
      <c r="BN841" s="30"/>
      <c r="BO841" s="30"/>
    </row>
    <row r="842" spans="1:67" ht="27" customHeight="1" x14ac:dyDescent="0.2">
      <c r="A842" s="63"/>
      <c r="B842" s="30"/>
      <c r="C842" s="30"/>
      <c r="D842" s="30"/>
      <c r="E842" s="30"/>
      <c r="F842" s="30"/>
      <c r="G842" s="30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64"/>
      <c r="S842" s="3"/>
      <c r="T842" s="65"/>
      <c r="U842" s="3"/>
      <c r="V842" s="66"/>
      <c r="W842" s="3"/>
      <c r="X842" s="67"/>
      <c r="Y842" s="3"/>
      <c r="Z842" s="66"/>
      <c r="AA842" s="64"/>
      <c r="AB842" s="3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  <c r="AP842" s="30"/>
      <c r="AQ842" s="30"/>
      <c r="AR842" s="30"/>
      <c r="AS842" s="68"/>
      <c r="AT842" s="68"/>
      <c r="AU842" s="30"/>
      <c r="AV842" s="30"/>
      <c r="AW842" s="30"/>
      <c r="AX842" s="30"/>
      <c r="AY842" s="30"/>
      <c r="AZ842" s="30"/>
      <c r="BA842" s="30"/>
      <c r="BB842" s="30"/>
      <c r="BC842" s="30"/>
      <c r="BD842" s="30"/>
      <c r="BE842" s="30"/>
      <c r="BF842" s="30"/>
      <c r="BG842" s="30"/>
      <c r="BH842" s="30"/>
      <c r="BI842" s="30"/>
      <c r="BJ842" s="30"/>
      <c r="BK842" s="30"/>
      <c r="BL842" s="30"/>
      <c r="BM842" s="30"/>
      <c r="BN842" s="30"/>
      <c r="BO842" s="30"/>
    </row>
    <row r="843" spans="1:67" ht="27" customHeight="1" x14ac:dyDescent="0.2">
      <c r="A843" s="63"/>
      <c r="B843" s="30"/>
      <c r="C843" s="30"/>
      <c r="D843" s="30"/>
      <c r="E843" s="30"/>
      <c r="F843" s="30"/>
      <c r="G843" s="30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64"/>
      <c r="S843" s="3"/>
      <c r="T843" s="65"/>
      <c r="U843" s="3"/>
      <c r="V843" s="66"/>
      <c r="W843" s="3"/>
      <c r="X843" s="67"/>
      <c r="Y843" s="3"/>
      <c r="Z843" s="66"/>
      <c r="AA843" s="64"/>
      <c r="AB843" s="3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  <c r="AP843" s="30"/>
      <c r="AQ843" s="30"/>
      <c r="AR843" s="30"/>
      <c r="AS843" s="68"/>
      <c r="AT843" s="68"/>
      <c r="AU843" s="30"/>
      <c r="AV843" s="30"/>
      <c r="AW843" s="30"/>
      <c r="AX843" s="30"/>
      <c r="AY843" s="30"/>
      <c r="AZ843" s="30"/>
      <c r="BA843" s="30"/>
      <c r="BB843" s="30"/>
      <c r="BC843" s="30"/>
      <c r="BD843" s="30"/>
      <c r="BE843" s="30"/>
      <c r="BF843" s="30"/>
      <c r="BG843" s="30"/>
      <c r="BH843" s="30"/>
      <c r="BI843" s="30"/>
      <c r="BJ843" s="30"/>
      <c r="BK843" s="30"/>
      <c r="BL843" s="30"/>
      <c r="BM843" s="30"/>
      <c r="BN843" s="30"/>
      <c r="BO843" s="30"/>
    </row>
    <row r="844" spans="1:67" ht="27" customHeight="1" x14ac:dyDescent="0.2">
      <c r="A844" s="63"/>
      <c r="B844" s="30"/>
      <c r="C844" s="30"/>
      <c r="D844" s="30"/>
      <c r="E844" s="30"/>
      <c r="F844" s="30"/>
      <c r="G844" s="30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64"/>
      <c r="S844" s="3"/>
      <c r="T844" s="65"/>
      <c r="U844" s="3"/>
      <c r="V844" s="66"/>
      <c r="W844" s="3"/>
      <c r="X844" s="67"/>
      <c r="Y844" s="3"/>
      <c r="Z844" s="66"/>
      <c r="AA844" s="64"/>
      <c r="AB844" s="3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  <c r="AP844" s="30"/>
      <c r="AQ844" s="30"/>
      <c r="AR844" s="30"/>
      <c r="AS844" s="68"/>
      <c r="AT844" s="68"/>
      <c r="AU844" s="30"/>
      <c r="AV844" s="30"/>
      <c r="AW844" s="30"/>
      <c r="AX844" s="30"/>
      <c r="AY844" s="30"/>
      <c r="AZ844" s="30"/>
      <c r="BA844" s="30"/>
      <c r="BB844" s="30"/>
      <c r="BC844" s="30"/>
      <c r="BD844" s="30"/>
      <c r="BE844" s="30"/>
      <c r="BF844" s="30"/>
      <c r="BG844" s="30"/>
      <c r="BH844" s="30"/>
      <c r="BI844" s="30"/>
      <c r="BJ844" s="30"/>
      <c r="BK844" s="30"/>
      <c r="BL844" s="30"/>
      <c r="BM844" s="30"/>
      <c r="BN844" s="30"/>
      <c r="BO844" s="30"/>
    </row>
    <row r="845" spans="1:67" ht="27" customHeight="1" x14ac:dyDescent="0.2">
      <c r="A845" s="63"/>
      <c r="B845" s="30"/>
      <c r="C845" s="30"/>
      <c r="D845" s="30"/>
      <c r="E845" s="30"/>
      <c r="F845" s="30"/>
      <c r="G845" s="30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64"/>
      <c r="S845" s="3"/>
      <c r="T845" s="65"/>
      <c r="U845" s="3"/>
      <c r="V845" s="66"/>
      <c r="W845" s="3"/>
      <c r="X845" s="67"/>
      <c r="Y845" s="3"/>
      <c r="Z845" s="66"/>
      <c r="AA845" s="64"/>
      <c r="AB845" s="3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  <c r="AP845" s="30"/>
      <c r="AQ845" s="30"/>
      <c r="AR845" s="30"/>
      <c r="AS845" s="68"/>
      <c r="AT845" s="68"/>
      <c r="AU845" s="30"/>
      <c r="AV845" s="30"/>
      <c r="AW845" s="30"/>
      <c r="AX845" s="30"/>
      <c r="AY845" s="30"/>
      <c r="AZ845" s="30"/>
      <c r="BA845" s="30"/>
      <c r="BB845" s="30"/>
      <c r="BC845" s="30"/>
      <c r="BD845" s="30"/>
      <c r="BE845" s="30"/>
      <c r="BF845" s="30"/>
      <c r="BG845" s="30"/>
      <c r="BH845" s="30"/>
      <c r="BI845" s="30"/>
      <c r="BJ845" s="30"/>
      <c r="BK845" s="30"/>
      <c r="BL845" s="30"/>
      <c r="BM845" s="30"/>
      <c r="BN845" s="30"/>
      <c r="BO845" s="30"/>
    </row>
    <row r="846" spans="1:67" ht="27" customHeight="1" x14ac:dyDescent="0.2">
      <c r="A846" s="63"/>
      <c r="B846" s="30"/>
      <c r="C846" s="30"/>
      <c r="D846" s="30"/>
      <c r="E846" s="30"/>
      <c r="F846" s="30"/>
      <c r="G846" s="30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64"/>
      <c r="S846" s="3"/>
      <c r="T846" s="65"/>
      <c r="U846" s="3"/>
      <c r="V846" s="66"/>
      <c r="W846" s="3"/>
      <c r="X846" s="67"/>
      <c r="Y846" s="3"/>
      <c r="Z846" s="66"/>
      <c r="AA846" s="64"/>
      <c r="AB846" s="3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  <c r="AP846" s="30"/>
      <c r="AQ846" s="30"/>
      <c r="AR846" s="30"/>
      <c r="AS846" s="68"/>
      <c r="AT846" s="68"/>
      <c r="AU846" s="30"/>
      <c r="AV846" s="30"/>
      <c r="AW846" s="30"/>
      <c r="AX846" s="30"/>
      <c r="AY846" s="30"/>
      <c r="AZ846" s="30"/>
      <c r="BA846" s="30"/>
      <c r="BB846" s="30"/>
      <c r="BC846" s="30"/>
      <c r="BD846" s="30"/>
      <c r="BE846" s="30"/>
      <c r="BF846" s="30"/>
      <c r="BG846" s="30"/>
      <c r="BH846" s="30"/>
      <c r="BI846" s="30"/>
      <c r="BJ846" s="30"/>
      <c r="BK846" s="30"/>
      <c r="BL846" s="30"/>
      <c r="BM846" s="30"/>
      <c r="BN846" s="30"/>
      <c r="BO846" s="30"/>
    </row>
    <row r="847" spans="1:67" ht="27" customHeight="1" x14ac:dyDescent="0.2">
      <c r="A847" s="63"/>
      <c r="B847" s="30"/>
      <c r="C847" s="30"/>
      <c r="D847" s="30"/>
      <c r="E847" s="30"/>
      <c r="F847" s="30"/>
      <c r="G847" s="30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64"/>
      <c r="S847" s="3"/>
      <c r="T847" s="65"/>
      <c r="U847" s="3"/>
      <c r="V847" s="66"/>
      <c r="W847" s="3"/>
      <c r="X847" s="67"/>
      <c r="Y847" s="3"/>
      <c r="Z847" s="66"/>
      <c r="AA847" s="64"/>
      <c r="AB847" s="3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  <c r="AP847" s="30"/>
      <c r="AQ847" s="30"/>
      <c r="AR847" s="30"/>
      <c r="AS847" s="68"/>
      <c r="AT847" s="68"/>
      <c r="AU847" s="30"/>
      <c r="AV847" s="30"/>
      <c r="AW847" s="30"/>
      <c r="AX847" s="30"/>
      <c r="AY847" s="30"/>
      <c r="AZ847" s="30"/>
      <c r="BA847" s="30"/>
      <c r="BB847" s="30"/>
      <c r="BC847" s="30"/>
      <c r="BD847" s="30"/>
      <c r="BE847" s="30"/>
      <c r="BF847" s="30"/>
      <c r="BG847" s="30"/>
      <c r="BH847" s="30"/>
      <c r="BI847" s="30"/>
      <c r="BJ847" s="30"/>
      <c r="BK847" s="30"/>
      <c r="BL847" s="30"/>
      <c r="BM847" s="30"/>
      <c r="BN847" s="30"/>
      <c r="BO847" s="30"/>
    </row>
    <row r="848" spans="1:67" ht="27" customHeight="1" x14ac:dyDescent="0.2">
      <c r="A848" s="63"/>
      <c r="B848" s="30"/>
      <c r="C848" s="30"/>
      <c r="D848" s="30"/>
      <c r="E848" s="30"/>
      <c r="F848" s="30"/>
      <c r="G848" s="30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64"/>
      <c r="S848" s="3"/>
      <c r="T848" s="65"/>
      <c r="U848" s="3"/>
      <c r="V848" s="66"/>
      <c r="W848" s="3"/>
      <c r="X848" s="67"/>
      <c r="Y848" s="3"/>
      <c r="Z848" s="66"/>
      <c r="AA848" s="64"/>
      <c r="AB848" s="3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  <c r="AP848" s="30"/>
      <c r="AQ848" s="30"/>
      <c r="AR848" s="30"/>
      <c r="AS848" s="68"/>
      <c r="AT848" s="68"/>
      <c r="AU848" s="30"/>
      <c r="AV848" s="30"/>
      <c r="AW848" s="30"/>
      <c r="AX848" s="30"/>
      <c r="AY848" s="30"/>
      <c r="AZ848" s="30"/>
      <c r="BA848" s="30"/>
      <c r="BB848" s="30"/>
      <c r="BC848" s="30"/>
      <c r="BD848" s="30"/>
      <c r="BE848" s="30"/>
      <c r="BF848" s="30"/>
      <c r="BG848" s="30"/>
      <c r="BH848" s="30"/>
      <c r="BI848" s="30"/>
      <c r="BJ848" s="30"/>
      <c r="BK848" s="30"/>
      <c r="BL848" s="30"/>
      <c r="BM848" s="30"/>
      <c r="BN848" s="30"/>
      <c r="BO848" s="30"/>
    </row>
    <row r="849" spans="1:67" ht="27" customHeight="1" x14ac:dyDescent="0.2">
      <c r="A849" s="63"/>
      <c r="B849" s="30"/>
      <c r="C849" s="30"/>
      <c r="D849" s="30"/>
      <c r="E849" s="30"/>
      <c r="F849" s="30"/>
      <c r="G849" s="30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64"/>
      <c r="S849" s="3"/>
      <c r="T849" s="65"/>
      <c r="U849" s="3"/>
      <c r="V849" s="66"/>
      <c r="W849" s="3"/>
      <c r="X849" s="67"/>
      <c r="Y849" s="3"/>
      <c r="Z849" s="66"/>
      <c r="AA849" s="64"/>
      <c r="AB849" s="3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  <c r="AP849" s="30"/>
      <c r="AQ849" s="30"/>
      <c r="AR849" s="30"/>
      <c r="AS849" s="68"/>
      <c r="AT849" s="68"/>
      <c r="AU849" s="30"/>
      <c r="AV849" s="30"/>
      <c r="AW849" s="30"/>
      <c r="AX849" s="30"/>
      <c r="AY849" s="30"/>
      <c r="AZ849" s="30"/>
      <c r="BA849" s="30"/>
      <c r="BB849" s="30"/>
      <c r="BC849" s="30"/>
      <c r="BD849" s="30"/>
      <c r="BE849" s="30"/>
      <c r="BF849" s="30"/>
      <c r="BG849" s="30"/>
      <c r="BH849" s="30"/>
      <c r="BI849" s="30"/>
      <c r="BJ849" s="30"/>
      <c r="BK849" s="30"/>
      <c r="BL849" s="30"/>
      <c r="BM849" s="30"/>
      <c r="BN849" s="30"/>
      <c r="BO849" s="30"/>
    </row>
    <row r="850" spans="1:67" ht="27" customHeight="1" x14ac:dyDescent="0.2">
      <c r="A850" s="63"/>
      <c r="B850" s="30"/>
      <c r="C850" s="30"/>
      <c r="D850" s="30"/>
      <c r="E850" s="30"/>
      <c r="F850" s="30"/>
      <c r="G850" s="30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64"/>
      <c r="S850" s="3"/>
      <c r="T850" s="65"/>
      <c r="U850" s="3"/>
      <c r="V850" s="66"/>
      <c r="W850" s="3"/>
      <c r="X850" s="67"/>
      <c r="Y850" s="3"/>
      <c r="Z850" s="66"/>
      <c r="AA850" s="64"/>
      <c r="AB850" s="3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  <c r="AP850" s="30"/>
      <c r="AQ850" s="30"/>
      <c r="AR850" s="30"/>
      <c r="AS850" s="68"/>
      <c r="AT850" s="68"/>
      <c r="AU850" s="30"/>
      <c r="AV850" s="30"/>
      <c r="AW850" s="30"/>
      <c r="AX850" s="30"/>
      <c r="AY850" s="30"/>
      <c r="AZ850" s="30"/>
      <c r="BA850" s="30"/>
      <c r="BB850" s="30"/>
      <c r="BC850" s="30"/>
      <c r="BD850" s="30"/>
      <c r="BE850" s="30"/>
      <c r="BF850" s="30"/>
      <c r="BG850" s="30"/>
      <c r="BH850" s="30"/>
      <c r="BI850" s="30"/>
      <c r="BJ850" s="30"/>
      <c r="BK850" s="30"/>
      <c r="BL850" s="30"/>
      <c r="BM850" s="30"/>
      <c r="BN850" s="30"/>
      <c r="BO850" s="30"/>
    </row>
    <row r="851" spans="1:67" ht="27" customHeight="1" x14ac:dyDescent="0.2">
      <c r="A851" s="63"/>
      <c r="B851" s="30"/>
      <c r="C851" s="30"/>
      <c r="D851" s="30"/>
      <c r="E851" s="30"/>
      <c r="F851" s="30"/>
      <c r="G851" s="30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64"/>
      <c r="S851" s="3"/>
      <c r="T851" s="65"/>
      <c r="U851" s="3"/>
      <c r="V851" s="66"/>
      <c r="W851" s="3"/>
      <c r="X851" s="67"/>
      <c r="Y851" s="3"/>
      <c r="Z851" s="66"/>
      <c r="AA851" s="64"/>
      <c r="AB851" s="3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  <c r="AP851" s="30"/>
      <c r="AQ851" s="30"/>
      <c r="AR851" s="30"/>
      <c r="AS851" s="68"/>
      <c r="AT851" s="68"/>
      <c r="AU851" s="30"/>
      <c r="AV851" s="30"/>
      <c r="AW851" s="30"/>
      <c r="AX851" s="30"/>
      <c r="AY851" s="30"/>
      <c r="AZ851" s="30"/>
      <c r="BA851" s="30"/>
      <c r="BB851" s="30"/>
      <c r="BC851" s="30"/>
      <c r="BD851" s="30"/>
      <c r="BE851" s="30"/>
      <c r="BF851" s="30"/>
      <c r="BG851" s="30"/>
      <c r="BH851" s="30"/>
      <c r="BI851" s="30"/>
      <c r="BJ851" s="30"/>
      <c r="BK851" s="30"/>
      <c r="BL851" s="30"/>
      <c r="BM851" s="30"/>
      <c r="BN851" s="30"/>
      <c r="BO851" s="30"/>
    </row>
    <row r="852" spans="1:67" ht="27" customHeight="1" x14ac:dyDescent="0.2">
      <c r="A852" s="63"/>
      <c r="B852" s="30"/>
      <c r="C852" s="30"/>
      <c r="D852" s="30"/>
      <c r="E852" s="30"/>
      <c r="F852" s="30"/>
      <c r="G852" s="30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64"/>
      <c r="S852" s="3"/>
      <c r="T852" s="65"/>
      <c r="U852" s="3"/>
      <c r="V852" s="66"/>
      <c r="W852" s="3"/>
      <c r="X852" s="67"/>
      <c r="Y852" s="3"/>
      <c r="Z852" s="66"/>
      <c r="AA852" s="64"/>
      <c r="AB852" s="3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  <c r="AP852" s="30"/>
      <c r="AQ852" s="30"/>
      <c r="AR852" s="30"/>
      <c r="AS852" s="68"/>
      <c r="AT852" s="68"/>
      <c r="AU852" s="30"/>
      <c r="AV852" s="30"/>
      <c r="AW852" s="30"/>
      <c r="AX852" s="30"/>
      <c r="AY852" s="30"/>
      <c r="AZ852" s="30"/>
      <c r="BA852" s="30"/>
      <c r="BB852" s="30"/>
      <c r="BC852" s="30"/>
      <c r="BD852" s="30"/>
      <c r="BE852" s="30"/>
      <c r="BF852" s="30"/>
      <c r="BG852" s="30"/>
      <c r="BH852" s="30"/>
      <c r="BI852" s="30"/>
      <c r="BJ852" s="30"/>
      <c r="BK852" s="30"/>
      <c r="BL852" s="30"/>
      <c r="BM852" s="30"/>
      <c r="BN852" s="30"/>
      <c r="BO852" s="30"/>
    </row>
    <row r="853" spans="1:67" ht="27" customHeight="1" x14ac:dyDescent="0.2">
      <c r="A853" s="63"/>
      <c r="B853" s="30"/>
      <c r="C853" s="30"/>
      <c r="D853" s="30"/>
      <c r="E853" s="30"/>
      <c r="F853" s="30"/>
      <c r="G853" s="30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64"/>
      <c r="S853" s="3"/>
      <c r="T853" s="65"/>
      <c r="U853" s="3"/>
      <c r="V853" s="66"/>
      <c r="W853" s="3"/>
      <c r="X853" s="67"/>
      <c r="Y853" s="3"/>
      <c r="Z853" s="66"/>
      <c r="AA853" s="64"/>
      <c r="AB853" s="3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  <c r="AP853" s="30"/>
      <c r="AQ853" s="30"/>
      <c r="AR853" s="30"/>
      <c r="AS853" s="68"/>
      <c r="AT853" s="68"/>
      <c r="AU853" s="30"/>
      <c r="AV853" s="30"/>
      <c r="AW853" s="30"/>
      <c r="AX853" s="30"/>
      <c r="AY853" s="30"/>
      <c r="AZ853" s="30"/>
      <c r="BA853" s="30"/>
      <c r="BB853" s="30"/>
      <c r="BC853" s="30"/>
      <c r="BD853" s="30"/>
      <c r="BE853" s="30"/>
      <c r="BF853" s="30"/>
      <c r="BG853" s="30"/>
      <c r="BH853" s="30"/>
      <c r="BI853" s="30"/>
      <c r="BJ853" s="30"/>
      <c r="BK853" s="30"/>
      <c r="BL853" s="30"/>
      <c r="BM853" s="30"/>
      <c r="BN853" s="30"/>
      <c r="BO853" s="30"/>
    </row>
    <row r="854" spans="1:67" ht="27" customHeight="1" x14ac:dyDescent="0.2">
      <c r="A854" s="63"/>
      <c r="B854" s="30"/>
      <c r="C854" s="30"/>
      <c r="D854" s="30"/>
      <c r="E854" s="30"/>
      <c r="F854" s="30"/>
      <c r="G854" s="30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64"/>
      <c r="S854" s="3"/>
      <c r="T854" s="65"/>
      <c r="U854" s="3"/>
      <c r="V854" s="66"/>
      <c r="W854" s="3"/>
      <c r="X854" s="67"/>
      <c r="Y854" s="3"/>
      <c r="Z854" s="66"/>
      <c r="AA854" s="64"/>
      <c r="AB854" s="3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  <c r="AP854" s="30"/>
      <c r="AQ854" s="30"/>
      <c r="AR854" s="30"/>
      <c r="AS854" s="68"/>
      <c r="AT854" s="68"/>
      <c r="AU854" s="30"/>
      <c r="AV854" s="30"/>
      <c r="AW854" s="30"/>
      <c r="AX854" s="30"/>
      <c r="AY854" s="30"/>
      <c r="AZ854" s="30"/>
      <c r="BA854" s="30"/>
      <c r="BB854" s="30"/>
      <c r="BC854" s="30"/>
      <c r="BD854" s="30"/>
      <c r="BE854" s="30"/>
      <c r="BF854" s="30"/>
      <c r="BG854" s="30"/>
      <c r="BH854" s="30"/>
      <c r="BI854" s="30"/>
      <c r="BJ854" s="30"/>
      <c r="BK854" s="30"/>
      <c r="BL854" s="30"/>
      <c r="BM854" s="30"/>
      <c r="BN854" s="30"/>
      <c r="BO854" s="30"/>
    </row>
    <row r="855" spans="1:67" ht="27" customHeight="1" x14ac:dyDescent="0.2">
      <c r="A855" s="63"/>
      <c r="B855" s="30"/>
      <c r="C855" s="30"/>
      <c r="D855" s="30"/>
      <c r="E855" s="30"/>
      <c r="F855" s="30"/>
      <c r="G855" s="30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64"/>
      <c r="S855" s="3"/>
      <c r="T855" s="65"/>
      <c r="U855" s="3"/>
      <c r="V855" s="66"/>
      <c r="W855" s="3"/>
      <c r="X855" s="67"/>
      <c r="Y855" s="3"/>
      <c r="Z855" s="66"/>
      <c r="AA855" s="64"/>
      <c r="AB855" s="3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  <c r="AP855" s="30"/>
      <c r="AQ855" s="30"/>
      <c r="AR855" s="30"/>
      <c r="AS855" s="68"/>
      <c r="AT855" s="68"/>
      <c r="AU855" s="30"/>
      <c r="AV855" s="30"/>
      <c r="AW855" s="30"/>
      <c r="AX855" s="30"/>
      <c r="AY855" s="30"/>
      <c r="AZ855" s="30"/>
      <c r="BA855" s="30"/>
      <c r="BB855" s="30"/>
      <c r="BC855" s="30"/>
      <c r="BD855" s="30"/>
      <c r="BE855" s="30"/>
      <c r="BF855" s="30"/>
      <c r="BG855" s="30"/>
      <c r="BH855" s="30"/>
      <c r="BI855" s="30"/>
      <c r="BJ855" s="30"/>
      <c r="BK855" s="30"/>
      <c r="BL855" s="30"/>
      <c r="BM855" s="30"/>
      <c r="BN855" s="30"/>
      <c r="BO855" s="30"/>
    </row>
    <row r="856" spans="1:67" ht="27" customHeight="1" x14ac:dyDescent="0.2">
      <c r="A856" s="63"/>
      <c r="B856" s="30"/>
      <c r="C856" s="30"/>
      <c r="D856" s="30"/>
      <c r="E856" s="30"/>
      <c r="F856" s="30"/>
      <c r="G856" s="30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64"/>
      <c r="S856" s="3"/>
      <c r="T856" s="65"/>
      <c r="U856" s="3"/>
      <c r="V856" s="66"/>
      <c r="W856" s="3"/>
      <c r="X856" s="67"/>
      <c r="Y856" s="3"/>
      <c r="Z856" s="66"/>
      <c r="AA856" s="64"/>
      <c r="AB856" s="3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  <c r="AP856" s="30"/>
      <c r="AQ856" s="30"/>
      <c r="AR856" s="30"/>
      <c r="AS856" s="68"/>
      <c r="AT856" s="68"/>
      <c r="AU856" s="30"/>
      <c r="AV856" s="30"/>
      <c r="AW856" s="30"/>
      <c r="AX856" s="30"/>
      <c r="AY856" s="30"/>
      <c r="AZ856" s="30"/>
      <c r="BA856" s="30"/>
      <c r="BB856" s="30"/>
      <c r="BC856" s="30"/>
      <c r="BD856" s="30"/>
      <c r="BE856" s="30"/>
      <c r="BF856" s="30"/>
      <c r="BG856" s="30"/>
      <c r="BH856" s="30"/>
      <c r="BI856" s="30"/>
      <c r="BJ856" s="30"/>
      <c r="BK856" s="30"/>
      <c r="BL856" s="30"/>
      <c r="BM856" s="30"/>
      <c r="BN856" s="30"/>
      <c r="BO856" s="30"/>
    </row>
    <row r="857" spans="1:67" ht="27" customHeight="1" x14ac:dyDescent="0.2">
      <c r="A857" s="63"/>
      <c r="B857" s="30"/>
      <c r="C857" s="30"/>
      <c r="D857" s="30"/>
      <c r="E857" s="30"/>
      <c r="F857" s="30"/>
      <c r="G857" s="30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64"/>
      <c r="S857" s="3"/>
      <c r="T857" s="65"/>
      <c r="U857" s="3"/>
      <c r="V857" s="66"/>
      <c r="W857" s="3"/>
      <c r="X857" s="67"/>
      <c r="Y857" s="3"/>
      <c r="Z857" s="66"/>
      <c r="AA857" s="64"/>
      <c r="AB857" s="3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  <c r="AP857" s="30"/>
      <c r="AQ857" s="30"/>
      <c r="AR857" s="30"/>
      <c r="AS857" s="68"/>
      <c r="AT857" s="68"/>
      <c r="AU857" s="30"/>
      <c r="AV857" s="30"/>
      <c r="AW857" s="30"/>
      <c r="AX857" s="30"/>
      <c r="AY857" s="30"/>
      <c r="AZ857" s="30"/>
      <c r="BA857" s="30"/>
      <c r="BB857" s="30"/>
      <c r="BC857" s="30"/>
      <c r="BD857" s="30"/>
      <c r="BE857" s="30"/>
      <c r="BF857" s="30"/>
      <c r="BG857" s="30"/>
      <c r="BH857" s="30"/>
      <c r="BI857" s="30"/>
      <c r="BJ857" s="30"/>
      <c r="BK857" s="30"/>
      <c r="BL857" s="30"/>
      <c r="BM857" s="30"/>
      <c r="BN857" s="30"/>
      <c r="BO857" s="30"/>
    </row>
    <row r="858" spans="1:67" ht="27" customHeight="1" x14ac:dyDescent="0.2">
      <c r="A858" s="63"/>
      <c r="B858" s="30"/>
      <c r="C858" s="30"/>
      <c r="D858" s="30"/>
      <c r="E858" s="30"/>
      <c r="F858" s="30"/>
      <c r="G858" s="30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64"/>
      <c r="S858" s="3"/>
      <c r="T858" s="65"/>
      <c r="U858" s="3"/>
      <c r="V858" s="66"/>
      <c r="W858" s="3"/>
      <c r="X858" s="67"/>
      <c r="Y858" s="3"/>
      <c r="Z858" s="66"/>
      <c r="AA858" s="64"/>
      <c r="AB858" s="3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  <c r="AP858" s="30"/>
      <c r="AQ858" s="30"/>
      <c r="AR858" s="30"/>
      <c r="AS858" s="68"/>
      <c r="AT858" s="68"/>
      <c r="AU858" s="30"/>
      <c r="AV858" s="30"/>
      <c r="AW858" s="30"/>
      <c r="AX858" s="30"/>
      <c r="AY858" s="30"/>
      <c r="AZ858" s="30"/>
      <c r="BA858" s="30"/>
      <c r="BB858" s="30"/>
      <c r="BC858" s="30"/>
      <c r="BD858" s="30"/>
      <c r="BE858" s="30"/>
      <c r="BF858" s="30"/>
      <c r="BG858" s="30"/>
      <c r="BH858" s="30"/>
      <c r="BI858" s="30"/>
      <c r="BJ858" s="30"/>
      <c r="BK858" s="30"/>
      <c r="BL858" s="30"/>
      <c r="BM858" s="30"/>
      <c r="BN858" s="30"/>
      <c r="BO858" s="30"/>
    </row>
    <row r="859" spans="1:67" ht="27" customHeight="1" x14ac:dyDescent="0.2">
      <c r="A859" s="63"/>
      <c r="B859" s="30"/>
      <c r="C859" s="30"/>
      <c r="D859" s="30"/>
      <c r="E859" s="30"/>
      <c r="F859" s="30"/>
      <c r="G859" s="30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64"/>
      <c r="S859" s="3"/>
      <c r="T859" s="65"/>
      <c r="U859" s="3"/>
      <c r="V859" s="66"/>
      <c r="W859" s="3"/>
      <c r="X859" s="67"/>
      <c r="Y859" s="3"/>
      <c r="Z859" s="66"/>
      <c r="AA859" s="64"/>
      <c r="AB859" s="3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  <c r="AP859" s="30"/>
      <c r="AQ859" s="30"/>
      <c r="AR859" s="30"/>
      <c r="AS859" s="68"/>
      <c r="AT859" s="68"/>
      <c r="AU859" s="30"/>
      <c r="AV859" s="30"/>
      <c r="AW859" s="30"/>
      <c r="AX859" s="30"/>
      <c r="AY859" s="30"/>
      <c r="AZ859" s="30"/>
      <c r="BA859" s="30"/>
      <c r="BB859" s="30"/>
      <c r="BC859" s="30"/>
      <c r="BD859" s="30"/>
      <c r="BE859" s="30"/>
      <c r="BF859" s="30"/>
      <c r="BG859" s="30"/>
      <c r="BH859" s="30"/>
      <c r="BI859" s="30"/>
      <c r="BJ859" s="30"/>
      <c r="BK859" s="30"/>
      <c r="BL859" s="30"/>
      <c r="BM859" s="30"/>
      <c r="BN859" s="30"/>
      <c r="BO859" s="30"/>
    </row>
    <row r="860" spans="1:67" ht="27" customHeight="1" x14ac:dyDescent="0.2">
      <c r="A860" s="63"/>
      <c r="B860" s="30"/>
      <c r="C860" s="30"/>
      <c r="D860" s="30"/>
      <c r="E860" s="30"/>
      <c r="F860" s="30"/>
      <c r="G860" s="30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64"/>
      <c r="S860" s="3"/>
      <c r="T860" s="65"/>
      <c r="U860" s="3"/>
      <c r="V860" s="66"/>
      <c r="W860" s="3"/>
      <c r="X860" s="67"/>
      <c r="Y860" s="3"/>
      <c r="Z860" s="66"/>
      <c r="AA860" s="64"/>
      <c r="AB860" s="3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  <c r="AP860" s="30"/>
      <c r="AQ860" s="30"/>
      <c r="AR860" s="30"/>
      <c r="AS860" s="68"/>
      <c r="AT860" s="68"/>
      <c r="AU860" s="30"/>
      <c r="AV860" s="30"/>
      <c r="AW860" s="30"/>
      <c r="AX860" s="30"/>
      <c r="AY860" s="30"/>
      <c r="AZ860" s="30"/>
      <c r="BA860" s="30"/>
      <c r="BB860" s="30"/>
      <c r="BC860" s="30"/>
      <c r="BD860" s="30"/>
      <c r="BE860" s="30"/>
      <c r="BF860" s="30"/>
      <c r="BG860" s="30"/>
      <c r="BH860" s="30"/>
      <c r="BI860" s="30"/>
      <c r="BJ860" s="30"/>
      <c r="BK860" s="30"/>
      <c r="BL860" s="30"/>
      <c r="BM860" s="30"/>
      <c r="BN860" s="30"/>
      <c r="BO860" s="30"/>
    </row>
    <row r="861" spans="1:67" ht="27" customHeight="1" x14ac:dyDescent="0.2">
      <c r="A861" s="63"/>
      <c r="B861" s="30"/>
      <c r="C861" s="30"/>
      <c r="D861" s="30"/>
      <c r="E861" s="30"/>
      <c r="F861" s="30"/>
      <c r="G861" s="30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64"/>
      <c r="S861" s="3"/>
      <c r="T861" s="65"/>
      <c r="U861" s="3"/>
      <c r="V861" s="66"/>
      <c r="W861" s="3"/>
      <c r="X861" s="67"/>
      <c r="Y861" s="3"/>
      <c r="Z861" s="66"/>
      <c r="AA861" s="64"/>
      <c r="AB861" s="3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  <c r="AP861" s="30"/>
      <c r="AQ861" s="30"/>
      <c r="AR861" s="30"/>
      <c r="AS861" s="68"/>
      <c r="AT861" s="68"/>
      <c r="AU861" s="30"/>
      <c r="AV861" s="30"/>
      <c r="AW861" s="30"/>
      <c r="AX861" s="30"/>
      <c r="AY861" s="30"/>
      <c r="AZ861" s="30"/>
      <c r="BA861" s="30"/>
      <c r="BB861" s="30"/>
      <c r="BC861" s="30"/>
      <c r="BD861" s="30"/>
      <c r="BE861" s="30"/>
      <c r="BF861" s="30"/>
      <c r="BG861" s="30"/>
      <c r="BH861" s="30"/>
      <c r="BI861" s="30"/>
      <c r="BJ861" s="30"/>
      <c r="BK861" s="30"/>
      <c r="BL861" s="30"/>
      <c r="BM861" s="30"/>
      <c r="BN861" s="30"/>
      <c r="BO861" s="30"/>
    </row>
    <row r="862" spans="1:67" ht="27" customHeight="1" x14ac:dyDescent="0.2">
      <c r="A862" s="63"/>
      <c r="B862" s="30"/>
      <c r="C862" s="30"/>
      <c r="D862" s="30"/>
      <c r="E862" s="30"/>
      <c r="F862" s="30"/>
      <c r="G862" s="30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64"/>
      <c r="S862" s="3"/>
      <c r="T862" s="65"/>
      <c r="U862" s="3"/>
      <c r="V862" s="66"/>
      <c r="W862" s="3"/>
      <c r="X862" s="67"/>
      <c r="Y862" s="3"/>
      <c r="Z862" s="66"/>
      <c r="AA862" s="64"/>
      <c r="AB862" s="3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  <c r="AP862" s="30"/>
      <c r="AQ862" s="30"/>
      <c r="AR862" s="30"/>
      <c r="AS862" s="68"/>
      <c r="AT862" s="68"/>
      <c r="AU862" s="30"/>
      <c r="AV862" s="30"/>
      <c r="AW862" s="30"/>
      <c r="AX862" s="30"/>
      <c r="AY862" s="30"/>
      <c r="AZ862" s="30"/>
      <c r="BA862" s="30"/>
      <c r="BB862" s="30"/>
      <c r="BC862" s="30"/>
      <c r="BD862" s="30"/>
      <c r="BE862" s="30"/>
      <c r="BF862" s="30"/>
      <c r="BG862" s="30"/>
      <c r="BH862" s="30"/>
      <c r="BI862" s="30"/>
      <c r="BJ862" s="30"/>
      <c r="BK862" s="30"/>
      <c r="BL862" s="30"/>
      <c r="BM862" s="30"/>
      <c r="BN862" s="30"/>
      <c r="BO862" s="30"/>
    </row>
    <row r="863" spans="1:67" ht="27" customHeight="1" x14ac:dyDescent="0.2">
      <c r="A863" s="63"/>
      <c r="B863" s="30"/>
      <c r="C863" s="30"/>
      <c r="D863" s="30"/>
      <c r="E863" s="30"/>
      <c r="F863" s="30"/>
      <c r="G863" s="30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64"/>
      <c r="S863" s="3"/>
      <c r="T863" s="65"/>
      <c r="U863" s="3"/>
      <c r="V863" s="66"/>
      <c r="W863" s="3"/>
      <c r="X863" s="67"/>
      <c r="Y863" s="3"/>
      <c r="Z863" s="66"/>
      <c r="AA863" s="64"/>
      <c r="AB863" s="3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  <c r="AP863" s="30"/>
      <c r="AQ863" s="30"/>
      <c r="AR863" s="30"/>
      <c r="AS863" s="68"/>
      <c r="AT863" s="68"/>
      <c r="AU863" s="30"/>
      <c r="AV863" s="30"/>
      <c r="AW863" s="30"/>
      <c r="AX863" s="30"/>
      <c r="AY863" s="30"/>
      <c r="AZ863" s="30"/>
      <c r="BA863" s="30"/>
      <c r="BB863" s="30"/>
      <c r="BC863" s="30"/>
      <c r="BD863" s="30"/>
      <c r="BE863" s="30"/>
      <c r="BF863" s="30"/>
      <c r="BG863" s="30"/>
      <c r="BH863" s="30"/>
      <c r="BI863" s="30"/>
      <c r="BJ863" s="30"/>
      <c r="BK863" s="30"/>
      <c r="BL863" s="30"/>
      <c r="BM863" s="30"/>
      <c r="BN863" s="30"/>
      <c r="BO863" s="30"/>
    </row>
    <row r="864" spans="1:67" ht="27" customHeight="1" x14ac:dyDescent="0.2">
      <c r="A864" s="63"/>
      <c r="B864" s="30"/>
      <c r="C864" s="30"/>
      <c r="D864" s="30"/>
      <c r="E864" s="30"/>
      <c r="F864" s="30"/>
      <c r="G864" s="30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64"/>
      <c r="S864" s="3"/>
      <c r="T864" s="65"/>
      <c r="U864" s="3"/>
      <c r="V864" s="66"/>
      <c r="W864" s="3"/>
      <c r="X864" s="67"/>
      <c r="Y864" s="3"/>
      <c r="Z864" s="66"/>
      <c r="AA864" s="64"/>
      <c r="AB864" s="3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  <c r="AP864" s="30"/>
      <c r="AQ864" s="30"/>
      <c r="AR864" s="30"/>
      <c r="AS864" s="68"/>
      <c r="AT864" s="68"/>
      <c r="AU864" s="30"/>
      <c r="AV864" s="30"/>
      <c r="AW864" s="30"/>
      <c r="AX864" s="30"/>
      <c r="AY864" s="30"/>
      <c r="AZ864" s="30"/>
      <c r="BA864" s="30"/>
      <c r="BB864" s="30"/>
      <c r="BC864" s="30"/>
      <c r="BD864" s="30"/>
      <c r="BE864" s="30"/>
      <c r="BF864" s="30"/>
      <c r="BG864" s="30"/>
      <c r="BH864" s="30"/>
      <c r="BI864" s="30"/>
      <c r="BJ864" s="30"/>
      <c r="BK864" s="30"/>
      <c r="BL864" s="30"/>
      <c r="BM864" s="30"/>
      <c r="BN864" s="30"/>
      <c r="BO864" s="30"/>
    </row>
    <row r="865" spans="1:67" ht="27" customHeight="1" x14ac:dyDescent="0.2">
      <c r="A865" s="63"/>
      <c r="B865" s="30"/>
      <c r="C865" s="30"/>
      <c r="D865" s="30"/>
      <c r="E865" s="30"/>
      <c r="F865" s="30"/>
      <c r="G865" s="30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64"/>
      <c r="S865" s="3"/>
      <c r="T865" s="65"/>
      <c r="U865" s="3"/>
      <c r="V865" s="66"/>
      <c r="W865" s="3"/>
      <c r="X865" s="67"/>
      <c r="Y865" s="3"/>
      <c r="Z865" s="66"/>
      <c r="AA865" s="64"/>
      <c r="AB865" s="3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  <c r="AP865" s="30"/>
      <c r="AQ865" s="30"/>
      <c r="AR865" s="30"/>
      <c r="AS865" s="68"/>
      <c r="AT865" s="68"/>
      <c r="AU865" s="30"/>
      <c r="AV865" s="30"/>
      <c r="AW865" s="30"/>
      <c r="AX865" s="30"/>
      <c r="AY865" s="30"/>
      <c r="AZ865" s="30"/>
      <c r="BA865" s="30"/>
      <c r="BB865" s="30"/>
      <c r="BC865" s="30"/>
      <c r="BD865" s="30"/>
      <c r="BE865" s="30"/>
      <c r="BF865" s="30"/>
      <c r="BG865" s="30"/>
      <c r="BH865" s="30"/>
      <c r="BI865" s="30"/>
      <c r="BJ865" s="30"/>
      <c r="BK865" s="30"/>
      <c r="BL865" s="30"/>
      <c r="BM865" s="30"/>
      <c r="BN865" s="30"/>
      <c r="BO865" s="30"/>
    </row>
    <row r="866" spans="1:67" ht="27" customHeight="1" x14ac:dyDescent="0.2">
      <c r="A866" s="63"/>
      <c r="B866" s="30"/>
      <c r="C866" s="30"/>
      <c r="D866" s="30"/>
      <c r="E866" s="30"/>
      <c r="F866" s="30"/>
      <c r="G866" s="30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64"/>
      <c r="S866" s="3"/>
      <c r="T866" s="65"/>
      <c r="U866" s="3"/>
      <c r="V866" s="66"/>
      <c r="W866" s="3"/>
      <c r="X866" s="67"/>
      <c r="Y866" s="3"/>
      <c r="Z866" s="66"/>
      <c r="AA866" s="64"/>
      <c r="AB866" s="3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  <c r="AP866" s="30"/>
      <c r="AQ866" s="30"/>
      <c r="AR866" s="30"/>
      <c r="AS866" s="68"/>
      <c r="AT866" s="68"/>
      <c r="AU866" s="30"/>
      <c r="AV866" s="30"/>
      <c r="AW866" s="30"/>
      <c r="AX866" s="30"/>
      <c r="AY866" s="30"/>
      <c r="AZ866" s="30"/>
      <c r="BA866" s="30"/>
      <c r="BB866" s="30"/>
      <c r="BC866" s="30"/>
      <c r="BD866" s="30"/>
      <c r="BE866" s="30"/>
      <c r="BF866" s="30"/>
      <c r="BG866" s="30"/>
      <c r="BH866" s="30"/>
      <c r="BI866" s="30"/>
      <c r="BJ866" s="30"/>
      <c r="BK866" s="30"/>
      <c r="BL866" s="30"/>
      <c r="BM866" s="30"/>
      <c r="BN866" s="30"/>
      <c r="BO866" s="30"/>
    </row>
    <row r="867" spans="1:67" ht="27" customHeight="1" x14ac:dyDescent="0.2">
      <c r="A867" s="63"/>
      <c r="B867" s="30"/>
      <c r="C867" s="30"/>
      <c r="D867" s="30"/>
      <c r="E867" s="30"/>
      <c r="F867" s="30"/>
      <c r="G867" s="30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64"/>
      <c r="S867" s="3"/>
      <c r="T867" s="65"/>
      <c r="U867" s="3"/>
      <c r="V867" s="66"/>
      <c r="W867" s="3"/>
      <c r="X867" s="67"/>
      <c r="Y867" s="3"/>
      <c r="Z867" s="66"/>
      <c r="AA867" s="64"/>
      <c r="AB867" s="3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  <c r="AP867" s="30"/>
      <c r="AQ867" s="30"/>
      <c r="AR867" s="30"/>
      <c r="AS867" s="68"/>
      <c r="AT867" s="68"/>
      <c r="AU867" s="30"/>
      <c r="AV867" s="30"/>
      <c r="AW867" s="30"/>
      <c r="AX867" s="30"/>
      <c r="AY867" s="30"/>
      <c r="AZ867" s="30"/>
      <c r="BA867" s="30"/>
      <c r="BB867" s="30"/>
      <c r="BC867" s="30"/>
      <c r="BD867" s="30"/>
      <c r="BE867" s="30"/>
      <c r="BF867" s="30"/>
      <c r="BG867" s="30"/>
      <c r="BH867" s="30"/>
      <c r="BI867" s="30"/>
      <c r="BJ867" s="30"/>
      <c r="BK867" s="30"/>
      <c r="BL867" s="30"/>
      <c r="BM867" s="30"/>
      <c r="BN867" s="30"/>
      <c r="BO867" s="30"/>
    </row>
    <row r="868" spans="1:67" ht="27" customHeight="1" x14ac:dyDescent="0.2">
      <c r="A868" s="63"/>
      <c r="B868" s="30"/>
      <c r="C868" s="30"/>
      <c r="D868" s="30"/>
      <c r="E868" s="30"/>
      <c r="F868" s="30"/>
      <c r="G868" s="30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64"/>
      <c r="S868" s="3"/>
      <c r="T868" s="65"/>
      <c r="U868" s="3"/>
      <c r="V868" s="66"/>
      <c r="W868" s="3"/>
      <c r="X868" s="67"/>
      <c r="Y868" s="3"/>
      <c r="Z868" s="66"/>
      <c r="AA868" s="64"/>
      <c r="AB868" s="3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  <c r="AP868" s="30"/>
      <c r="AQ868" s="30"/>
      <c r="AR868" s="30"/>
      <c r="AS868" s="68"/>
      <c r="AT868" s="68"/>
      <c r="AU868" s="30"/>
      <c r="AV868" s="30"/>
      <c r="AW868" s="30"/>
      <c r="AX868" s="30"/>
      <c r="AY868" s="30"/>
      <c r="AZ868" s="30"/>
      <c r="BA868" s="30"/>
      <c r="BB868" s="30"/>
      <c r="BC868" s="30"/>
      <c r="BD868" s="30"/>
      <c r="BE868" s="30"/>
      <c r="BF868" s="30"/>
      <c r="BG868" s="30"/>
      <c r="BH868" s="30"/>
      <c r="BI868" s="30"/>
      <c r="BJ868" s="30"/>
      <c r="BK868" s="30"/>
      <c r="BL868" s="30"/>
      <c r="BM868" s="30"/>
      <c r="BN868" s="30"/>
      <c r="BO868" s="30"/>
    </row>
    <row r="869" spans="1:67" ht="27" customHeight="1" x14ac:dyDescent="0.2">
      <c r="A869" s="63"/>
      <c r="B869" s="30"/>
      <c r="C869" s="30"/>
      <c r="D869" s="30"/>
      <c r="E869" s="30"/>
      <c r="F869" s="30"/>
      <c r="G869" s="30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64"/>
      <c r="S869" s="3"/>
      <c r="T869" s="65"/>
      <c r="U869" s="3"/>
      <c r="V869" s="66"/>
      <c r="W869" s="3"/>
      <c r="X869" s="67"/>
      <c r="Y869" s="3"/>
      <c r="Z869" s="66"/>
      <c r="AA869" s="64"/>
      <c r="AB869" s="3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  <c r="AP869" s="30"/>
      <c r="AQ869" s="30"/>
      <c r="AR869" s="30"/>
      <c r="AS869" s="68"/>
      <c r="AT869" s="68"/>
      <c r="AU869" s="30"/>
      <c r="AV869" s="30"/>
      <c r="AW869" s="30"/>
      <c r="AX869" s="30"/>
      <c r="AY869" s="30"/>
      <c r="AZ869" s="30"/>
      <c r="BA869" s="30"/>
      <c r="BB869" s="30"/>
      <c r="BC869" s="30"/>
      <c r="BD869" s="30"/>
      <c r="BE869" s="30"/>
      <c r="BF869" s="30"/>
      <c r="BG869" s="30"/>
      <c r="BH869" s="30"/>
      <c r="BI869" s="30"/>
      <c r="BJ869" s="30"/>
      <c r="BK869" s="30"/>
      <c r="BL869" s="30"/>
      <c r="BM869" s="30"/>
      <c r="BN869" s="30"/>
      <c r="BO869" s="30"/>
    </row>
    <row r="870" spans="1:67" ht="27" customHeight="1" x14ac:dyDescent="0.2">
      <c r="A870" s="63"/>
      <c r="B870" s="30"/>
      <c r="C870" s="30"/>
      <c r="D870" s="30"/>
      <c r="E870" s="30"/>
      <c r="F870" s="30"/>
      <c r="G870" s="30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64"/>
      <c r="S870" s="3"/>
      <c r="T870" s="65"/>
      <c r="U870" s="3"/>
      <c r="V870" s="66"/>
      <c r="W870" s="3"/>
      <c r="X870" s="67"/>
      <c r="Y870" s="3"/>
      <c r="Z870" s="66"/>
      <c r="AA870" s="64"/>
      <c r="AB870" s="3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  <c r="AP870" s="30"/>
      <c r="AQ870" s="30"/>
      <c r="AR870" s="30"/>
      <c r="AS870" s="68"/>
      <c r="AT870" s="68"/>
      <c r="AU870" s="30"/>
      <c r="AV870" s="30"/>
      <c r="AW870" s="30"/>
      <c r="AX870" s="30"/>
      <c r="AY870" s="30"/>
      <c r="AZ870" s="30"/>
      <c r="BA870" s="30"/>
      <c r="BB870" s="30"/>
      <c r="BC870" s="30"/>
      <c r="BD870" s="30"/>
      <c r="BE870" s="30"/>
      <c r="BF870" s="30"/>
      <c r="BG870" s="30"/>
      <c r="BH870" s="30"/>
      <c r="BI870" s="30"/>
      <c r="BJ870" s="30"/>
      <c r="BK870" s="30"/>
      <c r="BL870" s="30"/>
      <c r="BM870" s="30"/>
      <c r="BN870" s="30"/>
      <c r="BO870" s="30"/>
    </row>
    <row r="871" spans="1:67" ht="27" customHeight="1" x14ac:dyDescent="0.2">
      <c r="A871" s="63"/>
      <c r="B871" s="30"/>
      <c r="C871" s="30"/>
      <c r="D871" s="30"/>
      <c r="E871" s="30"/>
      <c r="F871" s="30"/>
      <c r="G871" s="30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64"/>
      <c r="S871" s="3"/>
      <c r="T871" s="65"/>
      <c r="U871" s="3"/>
      <c r="V871" s="66"/>
      <c r="W871" s="3"/>
      <c r="X871" s="67"/>
      <c r="Y871" s="3"/>
      <c r="Z871" s="66"/>
      <c r="AA871" s="64"/>
      <c r="AB871" s="3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  <c r="AP871" s="30"/>
      <c r="AQ871" s="30"/>
      <c r="AR871" s="30"/>
      <c r="AS871" s="68"/>
      <c r="AT871" s="68"/>
      <c r="AU871" s="30"/>
      <c r="AV871" s="30"/>
      <c r="AW871" s="30"/>
      <c r="AX871" s="30"/>
      <c r="AY871" s="30"/>
      <c r="AZ871" s="30"/>
      <c r="BA871" s="30"/>
      <c r="BB871" s="30"/>
      <c r="BC871" s="30"/>
      <c r="BD871" s="30"/>
      <c r="BE871" s="30"/>
      <c r="BF871" s="30"/>
      <c r="BG871" s="30"/>
      <c r="BH871" s="30"/>
      <c r="BI871" s="30"/>
      <c r="BJ871" s="30"/>
      <c r="BK871" s="30"/>
      <c r="BL871" s="30"/>
      <c r="BM871" s="30"/>
      <c r="BN871" s="30"/>
      <c r="BO871" s="30"/>
    </row>
    <row r="872" spans="1:67" ht="27" customHeight="1" x14ac:dyDescent="0.2">
      <c r="A872" s="63"/>
      <c r="B872" s="30"/>
      <c r="C872" s="30"/>
      <c r="D872" s="30"/>
      <c r="E872" s="30"/>
      <c r="F872" s="30"/>
      <c r="G872" s="30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64"/>
      <c r="S872" s="3"/>
      <c r="T872" s="65"/>
      <c r="U872" s="3"/>
      <c r="V872" s="66"/>
      <c r="W872" s="3"/>
      <c r="X872" s="67"/>
      <c r="Y872" s="3"/>
      <c r="Z872" s="66"/>
      <c r="AA872" s="64"/>
      <c r="AB872" s="3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  <c r="AP872" s="30"/>
      <c r="AQ872" s="30"/>
      <c r="AR872" s="30"/>
      <c r="AS872" s="68"/>
      <c r="AT872" s="68"/>
      <c r="AU872" s="30"/>
      <c r="AV872" s="30"/>
      <c r="AW872" s="30"/>
      <c r="AX872" s="30"/>
      <c r="AY872" s="30"/>
      <c r="AZ872" s="30"/>
      <c r="BA872" s="30"/>
      <c r="BB872" s="30"/>
      <c r="BC872" s="30"/>
      <c r="BD872" s="30"/>
      <c r="BE872" s="30"/>
      <c r="BF872" s="30"/>
      <c r="BG872" s="30"/>
      <c r="BH872" s="30"/>
      <c r="BI872" s="30"/>
      <c r="BJ872" s="30"/>
      <c r="BK872" s="30"/>
      <c r="BL872" s="30"/>
      <c r="BM872" s="30"/>
      <c r="BN872" s="30"/>
      <c r="BO872" s="30"/>
    </row>
    <row r="873" spans="1:67" ht="27" customHeight="1" x14ac:dyDescent="0.2">
      <c r="A873" s="63"/>
      <c r="B873" s="30"/>
      <c r="C873" s="30"/>
      <c r="D873" s="30"/>
      <c r="E873" s="30"/>
      <c r="F873" s="30"/>
      <c r="G873" s="30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64"/>
      <c r="S873" s="3"/>
      <c r="T873" s="65"/>
      <c r="U873" s="3"/>
      <c r="V873" s="66"/>
      <c r="W873" s="3"/>
      <c r="X873" s="67"/>
      <c r="Y873" s="3"/>
      <c r="Z873" s="66"/>
      <c r="AA873" s="64"/>
      <c r="AB873" s="3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  <c r="AP873" s="30"/>
      <c r="AQ873" s="30"/>
      <c r="AR873" s="30"/>
      <c r="AS873" s="68"/>
      <c r="AT873" s="68"/>
      <c r="AU873" s="30"/>
      <c r="AV873" s="30"/>
      <c r="AW873" s="30"/>
      <c r="AX873" s="30"/>
      <c r="AY873" s="30"/>
      <c r="AZ873" s="30"/>
      <c r="BA873" s="30"/>
      <c r="BB873" s="30"/>
      <c r="BC873" s="30"/>
      <c r="BD873" s="30"/>
      <c r="BE873" s="30"/>
      <c r="BF873" s="30"/>
      <c r="BG873" s="30"/>
      <c r="BH873" s="30"/>
      <c r="BI873" s="30"/>
      <c r="BJ873" s="30"/>
      <c r="BK873" s="30"/>
      <c r="BL873" s="30"/>
      <c r="BM873" s="30"/>
      <c r="BN873" s="30"/>
      <c r="BO873" s="30"/>
    </row>
    <row r="874" spans="1:67" ht="27" customHeight="1" x14ac:dyDescent="0.2">
      <c r="A874" s="63"/>
      <c r="B874" s="30"/>
      <c r="C874" s="30"/>
      <c r="D874" s="30"/>
      <c r="E874" s="30"/>
      <c r="F874" s="30"/>
      <c r="G874" s="30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64"/>
      <c r="S874" s="3"/>
      <c r="T874" s="65"/>
      <c r="U874" s="3"/>
      <c r="V874" s="66"/>
      <c r="W874" s="3"/>
      <c r="X874" s="67"/>
      <c r="Y874" s="3"/>
      <c r="Z874" s="66"/>
      <c r="AA874" s="64"/>
      <c r="AB874" s="3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  <c r="AP874" s="30"/>
      <c r="AQ874" s="30"/>
      <c r="AR874" s="30"/>
      <c r="AS874" s="68"/>
      <c r="AT874" s="68"/>
      <c r="AU874" s="30"/>
      <c r="AV874" s="30"/>
      <c r="AW874" s="30"/>
      <c r="AX874" s="30"/>
      <c r="AY874" s="30"/>
      <c r="AZ874" s="30"/>
      <c r="BA874" s="30"/>
      <c r="BB874" s="30"/>
      <c r="BC874" s="30"/>
      <c r="BD874" s="30"/>
      <c r="BE874" s="30"/>
      <c r="BF874" s="30"/>
      <c r="BG874" s="30"/>
      <c r="BH874" s="30"/>
      <c r="BI874" s="30"/>
      <c r="BJ874" s="30"/>
      <c r="BK874" s="30"/>
      <c r="BL874" s="30"/>
      <c r="BM874" s="30"/>
      <c r="BN874" s="30"/>
      <c r="BO874" s="30"/>
    </row>
    <row r="875" spans="1:67" ht="27" customHeight="1" x14ac:dyDescent="0.2">
      <c r="A875" s="63"/>
      <c r="B875" s="30"/>
      <c r="C875" s="30"/>
      <c r="D875" s="30"/>
      <c r="E875" s="30"/>
      <c r="F875" s="30"/>
      <c r="G875" s="30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64"/>
      <c r="S875" s="3"/>
      <c r="T875" s="65"/>
      <c r="U875" s="3"/>
      <c r="V875" s="66"/>
      <c r="W875" s="3"/>
      <c r="X875" s="67"/>
      <c r="Y875" s="3"/>
      <c r="Z875" s="66"/>
      <c r="AA875" s="64"/>
      <c r="AB875" s="3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  <c r="AP875" s="30"/>
      <c r="AQ875" s="30"/>
      <c r="AR875" s="30"/>
      <c r="AS875" s="68"/>
      <c r="AT875" s="68"/>
      <c r="AU875" s="30"/>
      <c r="AV875" s="30"/>
      <c r="AW875" s="30"/>
      <c r="AX875" s="30"/>
      <c r="AY875" s="30"/>
      <c r="AZ875" s="30"/>
      <c r="BA875" s="30"/>
      <c r="BB875" s="30"/>
      <c r="BC875" s="30"/>
      <c r="BD875" s="30"/>
      <c r="BE875" s="30"/>
      <c r="BF875" s="30"/>
      <c r="BG875" s="30"/>
      <c r="BH875" s="30"/>
      <c r="BI875" s="30"/>
      <c r="BJ875" s="30"/>
      <c r="BK875" s="30"/>
      <c r="BL875" s="30"/>
      <c r="BM875" s="30"/>
      <c r="BN875" s="30"/>
      <c r="BO875" s="30"/>
    </row>
    <row r="876" spans="1:67" ht="27" customHeight="1" x14ac:dyDescent="0.2">
      <c r="A876" s="63"/>
      <c r="B876" s="30"/>
      <c r="C876" s="30"/>
      <c r="D876" s="30"/>
      <c r="E876" s="30"/>
      <c r="F876" s="30"/>
      <c r="G876" s="30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64"/>
      <c r="S876" s="3"/>
      <c r="T876" s="65"/>
      <c r="U876" s="3"/>
      <c r="V876" s="66"/>
      <c r="W876" s="3"/>
      <c r="X876" s="67"/>
      <c r="Y876" s="3"/>
      <c r="Z876" s="66"/>
      <c r="AA876" s="64"/>
      <c r="AB876" s="3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  <c r="AP876" s="30"/>
      <c r="AQ876" s="30"/>
      <c r="AR876" s="30"/>
      <c r="AS876" s="68"/>
      <c r="AT876" s="68"/>
      <c r="AU876" s="30"/>
      <c r="AV876" s="30"/>
      <c r="AW876" s="30"/>
      <c r="AX876" s="30"/>
      <c r="AY876" s="30"/>
      <c r="AZ876" s="30"/>
      <c r="BA876" s="30"/>
      <c r="BB876" s="30"/>
      <c r="BC876" s="30"/>
      <c r="BD876" s="30"/>
      <c r="BE876" s="30"/>
      <c r="BF876" s="30"/>
      <c r="BG876" s="30"/>
      <c r="BH876" s="30"/>
      <c r="BI876" s="30"/>
      <c r="BJ876" s="30"/>
      <c r="BK876" s="30"/>
      <c r="BL876" s="30"/>
      <c r="BM876" s="30"/>
      <c r="BN876" s="30"/>
      <c r="BO876" s="30"/>
    </row>
    <row r="877" spans="1:67" ht="27" customHeight="1" x14ac:dyDescent="0.2">
      <c r="A877" s="63"/>
      <c r="B877" s="30"/>
      <c r="C877" s="30"/>
      <c r="D877" s="30"/>
      <c r="E877" s="30"/>
      <c r="F877" s="30"/>
      <c r="G877" s="30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64"/>
      <c r="S877" s="3"/>
      <c r="T877" s="65"/>
      <c r="U877" s="3"/>
      <c r="V877" s="66"/>
      <c r="W877" s="3"/>
      <c r="X877" s="67"/>
      <c r="Y877" s="3"/>
      <c r="Z877" s="66"/>
      <c r="AA877" s="64"/>
      <c r="AB877" s="3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  <c r="AP877" s="30"/>
      <c r="AQ877" s="30"/>
      <c r="AR877" s="30"/>
      <c r="AS877" s="68"/>
      <c r="AT877" s="68"/>
      <c r="AU877" s="30"/>
      <c r="AV877" s="30"/>
      <c r="AW877" s="30"/>
      <c r="AX877" s="30"/>
      <c r="AY877" s="30"/>
      <c r="AZ877" s="30"/>
      <c r="BA877" s="30"/>
      <c r="BB877" s="30"/>
      <c r="BC877" s="30"/>
      <c r="BD877" s="30"/>
      <c r="BE877" s="30"/>
      <c r="BF877" s="30"/>
      <c r="BG877" s="30"/>
      <c r="BH877" s="30"/>
      <c r="BI877" s="30"/>
      <c r="BJ877" s="30"/>
      <c r="BK877" s="30"/>
      <c r="BL877" s="30"/>
      <c r="BM877" s="30"/>
      <c r="BN877" s="30"/>
      <c r="BO877" s="30"/>
    </row>
    <row r="878" spans="1:67" ht="27" customHeight="1" x14ac:dyDescent="0.2">
      <c r="A878" s="63"/>
      <c r="B878" s="30"/>
      <c r="C878" s="30"/>
      <c r="D878" s="30"/>
      <c r="E878" s="30"/>
      <c r="F878" s="30"/>
      <c r="G878" s="30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64"/>
      <c r="S878" s="3"/>
      <c r="T878" s="65"/>
      <c r="U878" s="3"/>
      <c r="V878" s="66"/>
      <c r="W878" s="3"/>
      <c r="X878" s="67"/>
      <c r="Y878" s="3"/>
      <c r="Z878" s="66"/>
      <c r="AA878" s="64"/>
      <c r="AB878" s="3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  <c r="AP878" s="30"/>
      <c r="AQ878" s="30"/>
      <c r="AR878" s="30"/>
      <c r="AS878" s="68"/>
      <c r="AT878" s="68"/>
      <c r="AU878" s="30"/>
      <c r="AV878" s="30"/>
      <c r="AW878" s="30"/>
      <c r="AX878" s="30"/>
      <c r="AY878" s="30"/>
      <c r="AZ878" s="30"/>
      <c r="BA878" s="30"/>
      <c r="BB878" s="30"/>
      <c r="BC878" s="30"/>
      <c r="BD878" s="30"/>
      <c r="BE878" s="30"/>
      <c r="BF878" s="30"/>
      <c r="BG878" s="30"/>
      <c r="BH878" s="30"/>
      <c r="BI878" s="30"/>
      <c r="BJ878" s="30"/>
      <c r="BK878" s="30"/>
      <c r="BL878" s="30"/>
      <c r="BM878" s="30"/>
      <c r="BN878" s="30"/>
      <c r="BO878" s="30"/>
    </row>
    <row r="879" spans="1:67" ht="27" customHeight="1" x14ac:dyDescent="0.2">
      <c r="A879" s="63"/>
      <c r="B879" s="30"/>
      <c r="C879" s="30"/>
      <c r="D879" s="30"/>
      <c r="E879" s="30"/>
      <c r="F879" s="30"/>
      <c r="G879" s="30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64"/>
      <c r="S879" s="3"/>
      <c r="T879" s="65"/>
      <c r="U879" s="3"/>
      <c r="V879" s="66"/>
      <c r="W879" s="3"/>
      <c r="X879" s="67"/>
      <c r="Y879" s="3"/>
      <c r="Z879" s="66"/>
      <c r="AA879" s="64"/>
      <c r="AB879" s="3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  <c r="AP879" s="30"/>
      <c r="AQ879" s="30"/>
      <c r="AR879" s="30"/>
      <c r="AS879" s="68"/>
      <c r="AT879" s="68"/>
      <c r="AU879" s="30"/>
      <c r="AV879" s="30"/>
      <c r="AW879" s="30"/>
      <c r="AX879" s="30"/>
      <c r="AY879" s="30"/>
      <c r="AZ879" s="30"/>
      <c r="BA879" s="30"/>
      <c r="BB879" s="30"/>
      <c r="BC879" s="30"/>
      <c r="BD879" s="30"/>
      <c r="BE879" s="30"/>
      <c r="BF879" s="30"/>
      <c r="BG879" s="30"/>
      <c r="BH879" s="30"/>
      <c r="BI879" s="30"/>
      <c r="BJ879" s="30"/>
      <c r="BK879" s="30"/>
      <c r="BL879" s="30"/>
      <c r="BM879" s="30"/>
      <c r="BN879" s="30"/>
      <c r="BO879" s="30"/>
    </row>
    <row r="880" spans="1:67" ht="27" customHeight="1" x14ac:dyDescent="0.2">
      <c r="A880" s="63"/>
      <c r="B880" s="30"/>
      <c r="C880" s="30"/>
      <c r="D880" s="30"/>
      <c r="E880" s="30"/>
      <c r="F880" s="30"/>
      <c r="G880" s="30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64"/>
      <c r="S880" s="3"/>
      <c r="T880" s="65"/>
      <c r="U880" s="3"/>
      <c r="V880" s="66"/>
      <c r="W880" s="3"/>
      <c r="X880" s="67"/>
      <c r="Y880" s="3"/>
      <c r="Z880" s="66"/>
      <c r="AA880" s="64"/>
      <c r="AB880" s="3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  <c r="AP880" s="30"/>
      <c r="AQ880" s="30"/>
      <c r="AR880" s="30"/>
      <c r="AS880" s="68"/>
      <c r="AT880" s="68"/>
      <c r="AU880" s="30"/>
      <c r="AV880" s="30"/>
      <c r="AW880" s="30"/>
      <c r="AX880" s="30"/>
      <c r="AY880" s="30"/>
      <c r="AZ880" s="30"/>
      <c r="BA880" s="30"/>
      <c r="BB880" s="30"/>
      <c r="BC880" s="30"/>
      <c r="BD880" s="30"/>
      <c r="BE880" s="30"/>
      <c r="BF880" s="30"/>
      <c r="BG880" s="30"/>
      <c r="BH880" s="30"/>
      <c r="BI880" s="30"/>
      <c r="BJ880" s="30"/>
      <c r="BK880" s="30"/>
      <c r="BL880" s="30"/>
      <c r="BM880" s="30"/>
      <c r="BN880" s="30"/>
      <c r="BO880" s="30"/>
    </row>
    <row r="881" spans="1:67" ht="27" customHeight="1" x14ac:dyDescent="0.2">
      <c r="A881" s="63"/>
      <c r="B881" s="30"/>
      <c r="C881" s="30"/>
      <c r="D881" s="30"/>
      <c r="E881" s="30"/>
      <c r="F881" s="30"/>
      <c r="G881" s="30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64"/>
      <c r="S881" s="3"/>
      <c r="T881" s="65"/>
      <c r="U881" s="3"/>
      <c r="V881" s="66"/>
      <c r="W881" s="3"/>
      <c r="X881" s="67"/>
      <c r="Y881" s="3"/>
      <c r="Z881" s="66"/>
      <c r="AA881" s="64"/>
      <c r="AB881" s="3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  <c r="AP881" s="30"/>
      <c r="AQ881" s="30"/>
      <c r="AR881" s="30"/>
      <c r="AS881" s="68"/>
      <c r="AT881" s="68"/>
      <c r="AU881" s="30"/>
      <c r="AV881" s="30"/>
      <c r="AW881" s="30"/>
      <c r="AX881" s="30"/>
      <c r="AY881" s="30"/>
      <c r="AZ881" s="30"/>
      <c r="BA881" s="30"/>
      <c r="BB881" s="30"/>
      <c r="BC881" s="30"/>
      <c r="BD881" s="30"/>
      <c r="BE881" s="30"/>
      <c r="BF881" s="30"/>
      <c r="BG881" s="30"/>
      <c r="BH881" s="30"/>
      <c r="BI881" s="30"/>
      <c r="BJ881" s="30"/>
      <c r="BK881" s="30"/>
      <c r="BL881" s="30"/>
      <c r="BM881" s="30"/>
      <c r="BN881" s="30"/>
      <c r="BO881" s="30"/>
    </row>
    <row r="882" spans="1:67" ht="27" customHeight="1" x14ac:dyDescent="0.2">
      <c r="A882" s="63"/>
      <c r="B882" s="30"/>
      <c r="C882" s="30"/>
      <c r="D882" s="30"/>
      <c r="E882" s="30"/>
      <c r="F882" s="30"/>
      <c r="G882" s="30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64"/>
      <c r="S882" s="3"/>
      <c r="T882" s="65"/>
      <c r="U882" s="3"/>
      <c r="V882" s="66"/>
      <c r="W882" s="3"/>
      <c r="X882" s="67"/>
      <c r="Y882" s="3"/>
      <c r="Z882" s="66"/>
      <c r="AA882" s="64"/>
      <c r="AB882" s="3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  <c r="AP882" s="30"/>
      <c r="AQ882" s="30"/>
      <c r="AR882" s="30"/>
      <c r="AS882" s="68"/>
      <c r="AT882" s="68"/>
      <c r="AU882" s="30"/>
      <c r="AV882" s="30"/>
      <c r="AW882" s="30"/>
      <c r="AX882" s="30"/>
      <c r="AY882" s="30"/>
      <c r="AZ882" s="30"/>
      <c r="BA882" s="30"/>
      <c r="BB882" s="30"/>
      <c r="BC882" s="30"/>
      <c r="BD882" s="30"/>
      <c r="BE882" s="30"/>
      <c r="BF882" s="30"/>
      <c r="BG882" s="30"/>
      <c r="BH882" s="30"/>
      <c r="BI882" s="30"/>
      <c r="BJ882" s="30"/>
      <c r="BK882" s="30"/>
      <c r="BL882" s="30"/>
      <c r="BM882" s="30"/>
      <c r="BN882" s="30"/>
      <c r="BO882" s="30"/>
    </row>
    <row r="883" spans="1:67" ht="27" customHeight="1" x14ac:dyDescent="0.2">
      <c r="A883" s="63"/>
      <c r="B883" s="30"/>
      <c r="C883" s="30"/>
      <c r="D883" s="30"/>
      <c r="E883" s="30"/>
      <c r="F883" s="30"/>
      <c r="G883" s="30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64"/>
      <c r="S883" s="3"/>
      <c r="T883" s="65"/>
      <c r="U883" s="3"/>
      <c r="V883" s="66"/>
      <c r="W883" s="3"/>
      <c r="X883" s="67"/>
      <c r="Y883" s="3"/>
      <c r="Z883" s="66"/>
      <c r="AA883" s="64"/>
      <c r="AB883" s="3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  <c r="AP883" s="30"/>
      <c r="AQ883" s="30"/>
      <c r="AR883" s="30"/>
      <c r="AS883" s="68"/>
      <c r="AT883" s="68"/>
      <c r="AU883" s="30"/>
      <c r="AV883" s="30"/>
      <c r="AW883" s="30"/>
      <c r="AX883" s="30"/>
      <c r="AY883" s="30"/>
      <c r="AZ883" s="30"/>
      <c r="BA883" s="30"/>
      <c r="BB883" s="30"/>
      <c r="BC883" s="30"/>
      <c r="BD883" s="30"/>
      <c r="BE883" s="30"/>
      <c r="BF883" s="30"/>
      <c r="BG883" s="30"/>
      <c r="BH883" s="30"/>
      <c r="BI883" s="30"/>
      <c r="BJ883" s="30"/>
      <c r="BK883" s="30"/>
      <c r="BL883" s="30"/>
      <c r="BM883" s="30"/>
      <c r="BN883" s="30"/>
      <c r="BO883" s="30"/>
    </row>
    <row r="884" spans="1:67" ht="27" customHeight="1" x14ac:dyDescent="0.2">
      <c r="A884" s="63"/>
      <c r="B884" s="30"/>
      <c r="C884" s="30"/>
      <c r="D884" s="30"/>
      <c r="E884" s="30"/>
      <c r="F884" s="30"/>
      <c r="G884" s="30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64"/>
      <c r="S884" s="3"/>
      <c r="T884" s="65"/>
      <c r="U884" s="3"/>
      <c r="V884" s="66"/>
      <c r="W884" s="3"/>
      <c r="X884" s="67"/>
      <c r="Y884" s="3"/>
      <c r="Z884" s="66"/>
      <c r="AA884" s="64"/>
      <c r="AB884" s="3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  <c r="AP884" s="30"/>
      <c r="AQ884" s="30"/>
      <c r="AR884" s="30"/>
      <c r="AS884" s="68"/>
      <c r="AT884" s="68"/>
      <c r="AU884" s="30"/>
      <c r="AV884" s="30"/>
      <c r="AW884" s="30"/>
      <c r="AX884" s="30"/>
      <c r="AY884" s="30"/>
      <c r="AZ884" s="30"/>
      <c r="BA884" s="30"/>
      <c r="BB884" s="30"/>
      <c r="BC884" s="30"/>
      <c r="BD884" s="30"/>
      <c r="BE884" s="30"/>
      <c r="BF884" s="30"/>
      <c r="BG884" s="30"/>
      <c r="BH884" s="30"/>
      <c r="BI884" s="30"/>
      <c r="BJ884" s="30"/>
      <c r="BK884" s="30"/>
      <c r="BL884" s="30"/>
      <c r="BM884" s="30"/>
      <c r="BN884" s="30"/>
      <c r="BO884" s="30"/>
    </row>
    <row r="885" spans="1:67" ht="27" customHeight="1" x14ac:dyDescent="0.2">
      <c r="A885" s="63"/>
      <c r="B885" s="30"/>
      <c r="C885" s="30"/>
      <c r="D885" s="30"/>
      <c r="E885" s="30"/>
      <c r="F885" s="30"/>
      <c r="G885" s="30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64"/>
      <c r="S885" s="3"/>
      <c r="T885" s="65"/>
      <c r="U885" s="3"/>
      <c r="V885" s="66"/>
      <c r="W885" s="3"/>
      <c r="X885" s="67"/>
      <c r="Y885" s="3"/>
      <c r="Z885" s="66"/>
      <c r="AA885" s="64"/>
      <c r="AB885" s="3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  <c r="AP885" s="30"/>
      <c r="AQ885" s="30"/>
      <c r="AR885" s="30"/>
      <c r="AS885" s="68"/>
      <c r="AT885" s="68"/>
      <c r="AU885" s="30"/>
      <c r="AV885" s="30"/>
      <c r="AW885" s="30"/>
      <c r="AX885" s="30"/>
      <c r="AY885" s="30"/>
      <c r="AZ885" s="30"/>
      <c r="BA885" s="30"/>
      <c r="BB885" s="30"/>
      <c r="BC885" s="30"/>
      <c r="BD885" s="30"/>
      <c r="BE885" s="30"/>
      <c r="BF885" s="30"/>
      <c r="BG885" s="30"/>
      <c r="BH885" s="30"/>
      <c r="BI885" s="30"/>
      <c r="BJ885" s="30"/>
      <c r="BK885" s="30"/>
      <c r="BL885" s="30"/>
      <c r="BM885" s="30"/>
      <c r="BN885" s="30"/>
      <c r="BO885" s="30"/>
    </row>
    <row r="886" spans="1:67" ht="27" customHeight="1" x14ac:dyDescent="0.2">
      <c r="A886" s="63"/>
      <c r="B886" s="30"/>
      <c r="C886" s="30"/>
      <c r="D886" s="30"/>
      <c r="E886" s="30"/>
      <c r="F886" s="30"/>
      <c r="G886" s="30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64"/>
      <c r="S886" s="3"/>
      <c r="T886" s="65"/>
      <c r="U886" s="3"/>
      <c r="V886" s="66"/>
      <c r="W886" s="3"/>
      <c r="X886" s="67"/>
      <c r="Y886" s="3"/>
      <c r="Z886" s="66"/>
      <c r="AA886" s="64"/>
      <c r="AB886" s="3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  <c r="AP886" s="30"/>
      <c r="AQ886" s="30"/>
      <c r="AR886" s="30"/>
      <c r="AS886" s="68"/>
      <c r="AT886" s="68"/>
      <c r="AU886" s="30"/>
      <c r="AV886" s="30"/>
      <c r="AW886" s="30"/>
      <c r="AX886" s="30"/>
      <c r="AY886" s="30"/>
      <c r="AZ886" s="30"/>
      <c r="BA886" s="30"/>
      <c r="BB886" s="30"/>
      <c r="BC886" s="30"/>
      <c r="BD886" s="30"/>
      <c r="BE886" s="30"/>
      <c r="BF886" s="30"/>
      <c r="BG886" s="30"/>
      <c r="BH886" s="30"/>
      <c r="BI886" s="30"/>
      <c r="BJ886" s="30"/>
      <c r="BK886" s="30"/>
      <c r="BL886" s="30"/>
      <c r="BM886" s="30"/>
      <c r="BN886" s="30"/>
      <c r="BO886" s="30"/>
    </row>
    <row r="887" spans="1:67" ht="27" customHeight="1" x14ac:dyDescent="0.2">
      <c r="A887" s="63"/>
      <c r="B887" s="30"/>
      <c r="C887" s="30"/>
      <c r="D887" s="30"/>
      <c r="E887" s="30"/>
      <c r="F887" s="30"/>
      <c r="G887" s="30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64"/>
      <c r="S887" s="3"/>
      <c r="T887" s="65"/>
      <c r="U887" s="3"/>
      <c r="V887" s="66"/>
      <c r="W887" s="3"/>
      <c r="X887" s="67"/>
      <c r="Y887" s="3"/>
      <c r="Z887" s="66"/>
      <c r="AA887" s="64"/>
      <c r="AB887" s="3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  <c r="AP887" s="30"/>
      <c r="AQ887" s="30"/>
      <c r="AR887" s="30"/>
      <c r="AS887" s="68"/>
      <c r="AT887" s="68"/>
      <c r="AU887" s="30"/>
      <c r="AV887" s="30"/>
      <c r="AW887" s="30"/>
      <c r="AX887" s="30"/>
      <c r="AY887" s="30"/>
      <c r="AZ887" s="30"/>
      <c r="BA887" s="30"/>
      <c r="BB887" s="30"/>
      <c r="BC887" s="30"/>
      <c r="BD887" s="30"/>
      <c r="BE887" s="30"/>
      <c r="BF887" s="30"/>
      <c r="BG887" s="30"/>
      <c r="BH887" s="30"/>
      <c r="BI887" s="30"/>
      <c r="BJ887" s="30"/>
      <c r="BK887" s="30"/>
      <c r="BL887" s="30"/>
      <c r="BM887" s="30"/>
      <c r="BN887" s="30"/>
      <c r="BO887" s="30"/>
    </row>
    <row r="888" spans="1:67" ht="27" customHeight="1" x14ac:dyDescent="0.2">
      <c r="A888" s="63"/>
      <c r="B888" s="30"/>
      <c r="C888" s="30"/>
      <c r="D888" s="30"/>
      <c r="E888" s="30"/>
      <c r="F888" s="30"/>
      <c r="G888" s="30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64"/>
      <c r="S888" s="3"/>
      <c r="T888" s="65"/>
      <c r="U888" s="3"/>
      <c r="V888" s="66"/>
      <c r="W888" s="3"/>
      <c r="X888" s="67"/>
      <c r="Y888" s="3"/>
      <c r="Z888" s="66"/>
      <c r="AA888" s="64"/>
      <c r="AB888" s="3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  <c r="AP888" s="30"/>
      <c r="AQ888" s="30"/>
      <c r="AR888" s="30"/>
      <c r="AS888" s="68"/>
      <c r="AT888" s="68"/>
      <c r="AU888" s="30"/>
      <c r="AV888" s="30"/>
      <c r="AW888" s="30"/>
      <c r="AX888" s="30"/>
      <c r="AY888" s="30"/>
      <c r="AZ888" s="30"/>
      <c r="BA888" s="30"/>
      <c r="BB888" s="30"/>
      <c r="BC888" s="30"/>
      <c r="BD888" s="30"/>
      <c r="BE888" s="30"/>
      <c r="BF888" s="30"/>
      <c r="BG888" s="30"/>
      <c r="BH888" s="30"/>
      <c r="BI888" s="30"/>
      <c r="BJ888" s="30"/>
      <c r="BK888" s="30"/>
      <c r="BL888" s="30"/>
      <c r="BM888" s="30"/>
      <c r="BN888" s="30"/>
      <c r="BO888" s="30"/>
    </row>
    <row r="889" spans="1:67" ht="27" customHeight="1" x14ac:dyDescent="0.2">
      <c r="A889" s="63"/>
      <c r="B889" s="30"/>
      <c r="C889" s="30"/>
      <c r="D889" s="30"/>
      <c r="E889" s="30"/>
      <c r="F889" s="30"/>
      <c r="G889" s="30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64"/>
      <c r="S889" s="3"/>
      <c r="T889" s="65"/>
      <c r="U889" s="3"/>
      <c r="V889" s="66"/>
      <c r="W889" s="3"/>
      <c r="X889" s="67"/>
      <c r="Y889" s="3"/>
      <c r="Z889" s="66"/>
      <c r="AA889" s="64"/>
      <c r="AB889" s="3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  <c r="AP889" s="30"/>
      <c r="AQ889" s="30"/>
      <c r="AR889" s="30"/>
      <c r="AS889" s="68"/>
      <c r="AT889" s="68"/>
      <c r="AU889" s="30"/>
      <c r="AV889" s="30"/>
      <c r="AW889" s="30"/>
      <c r="AX889" s="30"/>
      <c r="AY889" s="30"/>
      <c r="AZ889" s="30"/>
      <c r="BA889" s="30"/>
      <c r="BB889" s="30"/>
      <c r="BC889" s="30"/>
      <c r="BD889" s="30"/>
      <c r="BE889" s="30"/>
      <c r="BF889" s="30"/>
      <c r="BG889" s="30"/>
      <c r="BH889" s="30"/>
      <c r="BI889" s="30"/>
      <c r="BJ889" s="30"/>
      <c r="BK889" s="30"/>
      <c r="BL889" s="30"/>
      <c r="BM889" s="30"/>
      <c r="BN889" s="30"/>
      <c r="BO889" s="30"/>
    </row>
    <row r="890" spans="1:67" ht="27" customHeight="1" x14ac:dyDescent="0.2">
      <c r="A890" s="63"/>
      <c r="B890" s="30"/>
      <c r="C890" s="30"/>
      <c r="D890" s="30"/>
      <c r="E890" s="30"/>
      <c r="F890" s="30"/>
      <c r="G890" s="30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64"/>
      <c r="S890" s="3"/>
      <c r="T890" s="65"/>
      <c r="U890" s="3"/>
      <c r="V890" s="66"/>
      <c r="W890" s="3"/>
      <c r="X890" s="67"/>
      <c r="Y890" s="3"/>
      <c r="Z890" s="66"/>
      <c r="AA890" s="64"/>
      <c r="AB890" s="3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  <c r="AP890" s="30"/>
      <c r="AQ890" s="30"/>
      <c r="AR890" s="30"/>
      <c r="AS890" s="68"/>
      <c r="AT890" s="68"/>
      <c r="AU890" s="30"/>
      <c r="AV890" s="30"/>
      <c r="AW890" s="30"/>
      <c r="AX890" s="30"/>
      <c r="AY890" s="30"/>
      <c r="AZ890" s="30"/>
      <c r="BA890" s="30"/>
      <c r="BB890" s="30"/>
      <c r="BC890" s="30"/>
      <c r="BD890" s="30"/>
      <c r="BE890" s="30"/>
      <c r="BF890" s="30"/>
      <c r="BG890" s="30"/>
      <c r="BH890" s="30"/>
      <c r="BI890" s="30"/>
      <c r="BJ890" s="30"/>
      <c r="BK890" s="30"/>
      <c r="BL890" s="30"/>
      <c r="BM890" s="30"/>
      <c r="BN890" s="30"/>
      <c r="BO890" s="30"/>
    </row>
    <row r="891" spans="1:67" ht="27" customHeight="1" x14ac:dyDescent="0.2">
      <c r="A891" s="63"/>
      <c r="B891" s="30"/>
      <c r="C891" s="30"/>
      <c r="D891" s="30"/>
      <c r="E891" s="30"/>
      <c r="F891" s="30"/>
      <c r="G891" s="30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64"/>
      <c r="S891" s="3"/>
      <c r="T891" s="65"/>
      <c r="U891" s="3"/>
      <c r="V891" s="66"/>
      <c r="W891" s="3"/>
      <c r="X891" s="67"/>
      <c r="Y891" s="3"/>
      <c r="Z891" s="66"/>
      <c r="AA891" s="64"/>
      <c r="AB891" s="3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  <c r="AP891" s="30"/>
      <c r="AQ891" s="30"/>
      <c r="AR891" s="30"/>
      <c r="AS891" s="68"/>
      <c r="AT891" s="68"/>
      <c r="AU891" s="30"/>
      <c r="AV891" s="30"/>
      <c r="AW891" s="30"/>
      <c r="AX891" s="30"/>
      <c r="AY891" s="30"/>
      <c r="AZ891" s="30"/>
      <c r="BA891" s="30"/>
      <c r="BB891" s="30"/>
      <c r="BC891" s="30"/>
      <c r="BD891" s="30"/>
      <c r="BE891" s="30"/>
      <c r="BF891" s="30"/>
      <c r="BG891" s="30"/>
      <c r="BH891" s="30"/>
      <c r="BI891" s="30"/>
      <c r="BJ891" s="30"/>
      <c r="BK891" s="30"/>
      <c r="BL891" s="30"/>
      <c r="BM891" s="30"/>
      <c r="BN891" s="30"/>
      <c r="BO891" s="30"/>
    </row>
    <row r="892" spans="1:67" ht="27" customHeight="1" x14ac:dyDescent="0.2">
      <c r="A892" s="63"/>
      <c r="B892" s="30"/>
      <c r="C892" s="30"/>
      <c r="D892" s="30"/>
      <c r="E892" s="30"/>
      <c r="F892" s="30"/>
      <c r="G892" s="30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64"/>
      <c r="S892" s="3"/>
      <c r="T892" s="65"/>
      <c r="U892" s="3"/>
      <c r="V892" s="66"/>
      <c r="W892" s="3"/>
      <c r="X892" s="67"/>
      <c r="Y892" s="3"/>
      <c r="Z892" s="66"/>
      <c r="AA892" s="64"/>
      <c r="AB892" s="3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  <c r="AP892" s="30"/>
      <c r="AQ892" s="30"/>
      <c r="AR892" s="30"/>
      <c r="AS892" s="68"/>
      <c r="AT892" s="68"/>
      <c r="AU892" s="30"/>
      <c r="AV892" s="30"/>
      <c r="AW892" s="30"/>
      <c r="AX892" s="30"/>
      <c r="AY892" s="30"/>
      <c r="AZ892" s="30"/>
      <c r="BA892" s="30"/>
      <c r="BB892" s="30"/>
      <c r="BC892" s="30"/>
      <c r="BD892" s="30"/>
      <c r="BE892" s="30"/>
      <c r="BF892" s="30"/>
      <c r="BG892" s="30"/>
      <c r="BH892" s="30"/>
      <c r="BI892" s="30"/>
      <c r="BJ892" s="30"/>
      <c r="BK892" s="30"/>
      <c r="BL892" s="30"/>
      <c r="BM892" s="30"/>
      <c r="BN892" s="30"/>
      <c r="BO892" s="30"/>
    </row>
    <row r="893" spans="1:67" ht="27" customHeight="1" x14ac:dyDescent="0.2">
      <c r="A893" s="63"/>
      <c r="B893" s="30"/>
      <c r="C893" s="30"/>
      <c r="D893" s="30"/>
      <c r="E893" s="30"/>
      <c r="F893" s="30"/>
      <c r="G893" s="30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64"/>
      <c r="S893" s="3"/>
      <c r="T893" s="65"/>
      <c r="U893" s="3"/>
      <c r="V893" s="66"/>
      <c r="W893" s="3"/>
      <c r="X893" s="67"/>
      <c r="Y893" s="3"/>
      <c r="Z893" s="66"/>
      <c r="AA893" s="64"/>
      <c r="AB893" s="3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  <c r="AP893" s="30"/>
      <c r="AQ893" s="30"/>
      <c r="AR893" s="30"/>
      <c r="AS893" s="68"/>
      <c r="AT893" s="68"/>
      <c r="AU893" s="30"/>
      <c r="AV893" s="30"/>
      <c r="AW893" s="30"/>
      <c r="AX893" s="30"/>
      <c r="AY893" s="30"/>
      <c r="AZ893" s="30"/>
      <c r="BA893" s="30"/>
      <c r="BB893" s="30"/>
      <c r="BC893" s="30"/>
      <c r="BD893" s="30"/>
      <c r="BE893" s="30"/>
      <c r="BF893" s="30"/>
      <c r="BG893" s="30"/>
      <c r="BH893" s="30"/>
      <c r="BI893" s="30"/>
      <c r="BJ893" s="30"/>
      <c r="BK893" s="30"/>
      <c r="BL893" s="30"/>
      <c r="BM893" s="30"/>
      <c r="BN893" s="30"/>
      <c r="BO893" s="30"/>
    </row>
    <row r="894" spans="1:67" ht="27" customHeight="1" x14ac:dyDescent="0.2">
      <c r="A894" s="63"/>
      <c r="B894" s="30"/>
      <c r="C894" s="30"/>
      <c r="D894" s="30"/>
      <c r="E894" s="30"/>
      <c r="F894" s="30"/>
      <c r="G894" s="30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64"/>
      <c r="S894" s="3"/>
      <c r="T894" s="65"/>
      <c r="U894" s="3"/>
      <c r="V894" s="66"/>
      <c r="W894" s="3"/>
      <c r="X894" s="67"/>
      <c r="Y894" s="3"/>
      <c r="Z894" s="66"/>
      <c r="AA894" s="64"/>
      <c r="AB894" s="3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  <c r="AP894" s="30"/>
      <c r="AQ894" s="30"/>
      <c r="AR894" s="30"/>
      <c r="AS894" s="68"/>
      <c r="AT894" s="68"/>
      <c r="AU894" s="30"/>
      <c r="AV894" s="30"/>
      <c r="AW894" s="30"/>
      <c r="AX894" s="30"/>
      <c r="AY894" s="30"/>
      <c r="AZ894" s="30"/>
      <c r="BA894" s="30"/>
      <c r="BB894" s="30"/>
      <c r="BC894" s="30"/>
      <c r="BD894" s="30"/>
      <c r="BE894" s="30"/>
      <c r="BF894" s="30"/>
      <c r="BG894" s="30"/>
      <c r="BH894" s="30"/>
      <c r="BI894" s="30"/>
      <c r="BJ894" s="30"/>
      <c r="BK894" s="30"/>
      <c r="BL894" s="30"/>
      <c r="BM894" s="30"/>
      <c r="BN894" s="30"/>
      <c r="BO894" s="30"/>
    </row>
    <row r="895" spans="1:67" ht="27" customHeight="1" x14ac:dyDescent="0.2">
      <c r="A895" s="63"/>
      <c r="B895" s="30"/>
      <c r="C895" s="30"/>
      <c r="D895" s="30"/>
      <c r="E895" s="30"/>
      <c r="F895" s="30"/>
      <c r="G895" s="30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64"/>
      <c r="S895" s="3"/>
      <c r="T895" s="65"/>
      <c r="U895" s="3"/>
      <c r="V895" s="66"/>
      <c r="W895" s="3"/>
      <c r="X895" s="67"/>
      <c r="Y895" s="3"/>
      <c r="Z895" s="66"/>
      <c r="AA895" s="64"/>
      <c r="AB895" s="3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  <c r="AP895" s="30"/>
      <c r="AQ895" s="30"/>
      <c r="AR895" s="30"/>
      <c r="AS895" s="68"/>
      <c r="AT895" s="68"/>
      <c r="AU895" s="30"/>
      <c r="AV895" s="30"/>
      <c r="AW895" s="30"/>
      <c r="AX895" s="30"/>
      <c r="AY895" s="30"/>
      <c r="AZ895" s="30"/>
      <c r="BA895" s="30"/>
      <c r="BB895" s="30"/>
      <c r="BC895" s="30"/>
      <c r="BD895" s="30"/>
      <c r="BE895" s="30"/>
      <c r="BF895" s="30"/>
      <c r="BG895" s="30"/>
      <c r="BH895" s="30"/>
      <c r="BI895" s="30"/>
      <c r="BJ895" s="30"/>
      <c r="BK895" s="30"/>
      <c r="BL895" s="30"/>
      <c r="BM895" s="30"/>
      <c r="BN895" s="30"/>
      <c r="BO895" s="30"/>
    </row>
    <row r="896" spans="1:67" ht="27" customHeight="1" x14ac:dyDescent="0.2">
      <c r="A896" s="63"/>
      <c r="B896" s="30"/>
      <c r="C896" s="30"/>
      <c r="D896" s="30"/>
      <c r="E896" s="30"/>
      <c r="F896" s="30"/>
      <c r="G896" s="30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64"/>
      <c r="S896" s="3"/>
      <c r="T896" s="65"/>
      <c r="U896" s="3"/>
      <c r="V896" s="66"/>
      <c r="W896" s="3"/>
      <c r="X896" s="67"/>
      <c r="Y896" s="3"/>
      <c r="Z896" s="66"/>
      <c r="AA896" s="64"/>
      <c r="AB896" s="3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  <c r="AP896" s="30"/>
      <c r="AQ896" s="30"/>
      <c r="AR896" s="30"/>
      <c r="AS896" s="68"/>
      <c r="AT896" s="68"/>
      <c r="AU896" s="30"/>
      <c r="AV896" s="30"/>
      <c r="AW896" s="30"/>
      <c r="AX896" s="30"/>
      <c r="AY896" s="30"/>
      <c r="AZ896" s="30"/>
      <c r="BA896" s="30"/>
      <c r="BB896" s="30"/>
      <c r="BC896" s="30"/>
      <c r="BD896" s="30"/>
      <c r="BE896" s="30"/>
      <c r="BF896" s="30"/>
      <c r="BG896" s="30"/>
      <c r="BH896" s="30"/>
      <c r="BI896" s="30"/>
      <c r="BJ896" s="30"/>
      <c r="BK896" s="30"/>
      <c r="BL896" s="30"/>
      <c r="BM896" s="30"/>
      <c r="BN896" s="30"/>
      <c r="BO896" s="30"/>
    </row>
    <row r="897" spans="1:67" ht="27" customHeight="1" x14ac:dyDescent="0.2">
      <c r="A897" s="63"/>
      <c r="B897" s="30"/>
      <c r="C897" s="30"/>
      <c r="D897" s="30"/>
      <c r="E897" s="30"/>
      <c r="F897" s="30"/>
      <c r="G897" s="30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64"/>
      <c r="S897" s="3"/>
      <c r="T897" s="65"/>
      <c r="U897" s="3"/>
      <c r="V897" s="66"/>
      <c r="W897" s="3"/>
      <c r="X897" s="67"/>
      <c r="Y897" s="3"/>
      <c r="Z897" s="66"/>
      <c r="AA897" s="64"/>
      <c r="AB897" s="3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  <c r="AP897" s="30"/>
      <c r="AQ897" s="30"/>
      <c r="AR897" s="30"/>
      <c r="AS897" s="68"/>
      <c r="AT897" s="68"/>
      <c r="AU897" s="30"/>
      <c r="AV897" s="30"/>
      <c r="AW897" s="30"/>
      <c r="AX897" s="30"/>
      <c r="AY897" s="30"/>
      <c r="AZ897" s="30"/>
      <c r="BA897" s="30"/>
      <c r="BB897" s="30"/>
      <c r="BC897" s="30"/>
      <c r="BD897" s="30"/>
      <c r="BE897" s="30"/>
      <c r="BF897" s="30"/>
      <c r="BG897" s="30"/>
      <c r="BH897" s="30"/>
      <c r="BI897" s="30"/>
      <c r="BJ897" s="30"/>
      <c r="BK897" s="30"/>
      <c r="BL897" s="30"/>
      <c r="BM897" s="30"/>
      <c r="BN897" s="30"/>
      <c r="BO897" s="30"/>
    </row>
    <row r="898" spans="1:67" ht="27" customHeight="1" x14ac:dyDescent="0.2">
      <c r="A898" s="63"/>
      <c r="B898" s="30"/>
      <c r="C898" s="30"/>
      <c r="D898" s="30"/>
      <c r="E898" s="30"/>
      <c r="F898" s="30"/>
      <c r="G898" s="30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64"/>
      <c r="S898" s="3"/>
      <c r="T898" s="65"/>
      <c r="U898" s="3"/>
      <c r="V898" s="66"/>
      <c r="W898" s="3"/>
      <c r="X898" s="67"/>
      <c r="Y898" s="3"/>
      <c r="Z898" s="66"/>
      <c r="AA898" s="64"/>
      <c r="AB898" s="3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  <c r="AP898" s="30"/>
      <c r="AQ898" s="30"/>
      <c r="AR898" s="30"/>
      <c r="AS898" s="68"/>
      <c r="AT898" s="68"/>
      <c r="AU898" s="30"/>
      <c r="AV898" s="30"/>
      <c r="AW898" s="30"/>
      <c r="AX898" s="30"/>
      <c r="AY898" s="30"/>
      <c r="AZ898" s="30"/>
      <c r="BA898" s="30"/>
      <c r="BB898" s="30"/>
      <c r="BC898" s="30"/>
      <c r="BD898" s="30"/>
      <c r="BE898" s="30"/>
      <c r="BF898" s="30"/>
      <c r="BG898" s="30"/>
      <c r="BH898" s="30"/>
      <c r="BI898" s="30"/>
      <c r="BJ898" s="30"/>
      <c r="BK898" s="30"/>
      <c r="BL898" s="30"/>
      <c r="BM898" s="30"/>
      <c r="BN898" s="30"/>
      <c r="BO898" s="30"/>
    </row>
    <row r="899" spans="1:67" ht="27" customHeight="1" x14ac:dyDescent="0.2">
      <c r="A899" s="63"/>
      <c r="B899" s="30"/>
      <c r="C899" s="30"/>
      <c r="D899" s="30"/>
      <c r="E899" s="30"/>
      <c r="F899" s="30"/>
      <c r="G899" s="30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64"/>
      <c r="S899" s="3"/>
      <c r="T899" s="65"/>
      <c r="U899" s="3"/>
      <c r="V899" s="66"/>
      <c r="W899" s="3"/>
      <c r="X899" s="67"/>
      <c r="Y899" s="3"/>
      <c r="Z899" s="66"/>
      <c r="AA899" s="64"/>
      <c r="AB899" s="3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  <c r="AP899" s="30"/>
      <c r="AQ899" s="30"/>
      <c r="AR899" s="30"/>
      <c r="AS899" s="68"/>
      <c r="AT899" s="68"/>
      <c r="AU899" s="30"/>
      <c r="AV899" s="30"/>
      <c r="AW899" s="30"/>
      <c r="AX899" s="30"/>
      <c r="AY899" s="30"/>
      <c r="AZ899" s="30"/>
      <c r="BA899" s="30"/>
      <c r="BB899" s="30"/>
      <c r="BC899" s="30"/>
      <c r="BD899" s="30"/>
      <c r="BE899" s="30"/>
      <c r="BF899" s="30"/>
      <c r="BG899" s="30"/>
      <c r="BH899" s="30"/>
      <c r="BI899" s="30"/>
      <c r="BJ899" s="30"/>
      <c r="BK899" s="30"/>
      <c r="BL899" s="30"/>
      <c r="BM899" s="30"/>
      <c r="BN899" s="30"/>
      <c r="BO899" s="30"/>
    </row>
    <row r="900" spans="1:67" ht="27" customHeight="1" x14ac:dyDescent="0.2">
      <c r="A900" s="63"/>
      <c r="B900" s="30"/>
      <c r="C900" s="30"/>
      <c r="D900" s="30"/>
      <c r="E900" s="30"/>
      <c r="F900" s="30"/>
      <c r="G900" s="30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64"/>
      <c r="S900" s="3"/>
      <c r="T900" s="65"/>
      <c r="U900" s="3"/>
      <c r="V900" s="66"/>
      <c r="W900" s="3"/>
      <c r="X900" s="67"/>
      <c r="Y900" s="3"/>
      <c r="Z900" s="66"/>
      <c r="AA900" s="64"/>
      <c r="AB900" s="3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  <c r="AP900" s="30"/>
      <c r="AQ900" s="30"/>
      <c r="AR900" s="30"/>
      <c r="AS900" s="68"/>
      <c r="AT900" s="68"/>
      <c r="AU900" s="30"/>
      <c r="AV900" s="30"/>
      <c r="AW900" s="30"/>
      <c r="AX900" s="30"/>
      <c r="AY900" s="30"/>
      <c r="AZ900" s="30"/>
      <c r="BA900" s="30"/>
      <c r="BB900" s="30"/>
      <c r="BC900" s="30"/>
      <c r="BD900" s="30"/>
      <c r="BE900" s="30"/>
      <c r="BF900" s="30"/>
      <c r="BG900" s="30"/>
      <c r="BH900" s="30"/>
      <c r="BI900" s="30"/>
      <c r="BJ900" s="30"/>
      <c r="BK900" s="30"/>
      <c r="BL900" s="30"/>
      <c r="BM900" s="30"/>
      <c r="BN900" s="30"/>
      <c r="BO900" s="30"/>
    </row>
    <row r="901" spans="1:67" ht="27" customHeight="1" x14ac:dyDescent="0.2">
      <c r="A901" s="63"/>
      <c r="B901" s="30"/>
      <c r="C901" s="30"/>
      <c r="D901" s="30"/>
      <c r="E901" s="30"/>
      <c r="F901" s="30"/>
      <c r="G901" s="30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64"/>
      <c r="S901" s="3"/>
      <c r="T901" s="65"/>
      <c r="U901" s="3"/>
      <c r="V901" s="66"/>
      <c r="W901" s="3"/>
      <c r="X901" s="67"/>
      <c r="Y901" s="3"/>
      <c r="Z901" s="66"/>
      <c r="AA901" s="64"/>
      <c r="AB901" s="3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  <c r="AP901" s="30"/>
      <c r="AQ901" s="30"/>
      <c r="AR901" s="30"/>
      <c r="AS901" s="68"/>
      <c r="AT901" s="68"/>
      <c r="AU901" s="30"/>
      <c r="AV901" s="30"/>
      <c r="AW901" s="30"/>
      <c r="AX901" s="30"/>
      <c r="AY901" s="30"/>
      <c r="AZ901" s="30"/>
      <c r="BA901" s="30"/>
      <c r="BB901" s="30"/>
      <c r="BC901" s="30"/>
      <c r="BD901" s="30"/>
      <c r="BE901" s="30"/>
      <c r="BF901" s="30"/>
      <c r="BG901" s="30"/>
      <c r="BH901" s="30"/>
      <c r="BI901" s="30"/>
      <c r="BJ901" s="30"/>
      <c r="BK901" s="30"/>
      <c r="BL901" s="30"/>
      <c r="BM901" s="30"/>
      <c r="BN901" s="30"/>
      <c r="BO901" s="30"/>
    </row>
    <row r="902" spans="1:67" ht="27" customHeight="1" x14ac:dyDescent="0.2">
      <c r="A902" s="63"/>
      <c r="B902" s="30"/>
      <c r="C902" s="30"/>
      <c r="D902" s="30"/>
      <c r="E902" s="30"/>
      <c r="F902" s="30"/>
      <c r="G902" s="30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64"/>
      <c r="S902" s="3"/>
      <c r="T902" s="65"/>
      <c r="U902" s="3"/>
      <c r="V902" s="66"/>
      <c r="W902" s="3"/>
      <c r="X902" s="67"/>
      <c r="Y902" s="3"/>
      <c r="Z902" s="66"/>
      <c r="AA902" s="64"/>
      <c r="AB902" s="3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  <c r="AP902" s="30"/>
      <c r="AQ902" s="30"/>
      <c r="AR902" s="30"/>
      <c r="AS902" s="68"/>
      <c r="AT902" s="68"/>
      <c r="AU902" s="30"/>
      <c r="AV902" s="30"/>
      <c r="AW902" s="30"/>
      <c r="AX902" s="30"/>
      <c r="AY902" s="30"/>
      <c r="AZ902" s="30"/>
      <c r="BA902" s="30"/>
      <c r="BB902" s="30"/>
      <c r="BC902" s="30"/>
      <c r="BD902" s="30"/>
      <c r="BE902" s="30"/>
      <c r="BF902" s="30"/>
      <c r="BG902" s="30"/>
      <c r="BH902" s="30"/>
      <c r="BI902" s="30"/>
      <c r="BJ902" s="30"/>
      <c r="BK902" s="30"/>
      <c r="BL902" s="30"/>
      <c r="BM902" s="30"/>
      <c r="BN902" s="30"/>
      <c r="BO902" s="30"/>
    </row>
    <row r="903" spans="1:67" ht="27" customHeight="1" x14ac:dyDescent="0.2">
      <c r="A903" s="63"/>
      <c r="B903" s="30"/>
      <c r="C903" s="30"/>
      <c r="D903" s="30"/>
      <c r="E903" s="30"/>
      <c r="F903" s="30"/>
      <c r="G903" s="30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64"/>
      <c r="S903" s="3"/>
      <c r="T903" s="65"/>
      <c r="U903" s="3"/>
      <c r="V903" s="66"/>
      <c r="W903" s="3"/>
      <c r="X903" s="67"/>
      <c r="Y903" s="3"/>
      <c r="Z903" s="66"/>
      <c r="AA903" s="64"/>
      <c r="AB903" s="3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  <c r="AP903" s="30"/>
      <c r="AQ903" s="30"/>
      <c r="AR903" s="30"/>
      <c r="AS903" s="68"/>
      <c r="AT903" s="68"/>
      <c r="AU903" s="30"/>
      <c r="AV903" s="30"/>
      <c r="AW903" s="30"/>
      <c r="AX903" s="30"/>
      <c r="AY903" s="30"/>
      <c r="AZ903" s="30"/>
      <c r="BA903" s="30"/>
      <c r="BB903" s="30"/>
      <c r="BC903" s="30"/>
      <c r="BD903" s="30"/>
      <c r="BE903" s="30"/>
      <c r="BF903" s="30"/>
      <c r="BG903" s="30"/>
      <c r="BH903" s="30"/>
      <c r="BI903" s="30"/>
      <c r="BJ903" s="30"/>
      <c r="BK903" s="30"/>
      <c r="BL903" s="30"/>
      <c r="BM903" s="30"/>
      <c r="BN903" s="30"/>
      <c r="BO903" s="30"/>
    </row>
    <row r="904" spans="1:67" ht="27" customHeight="1" x14ac:dyDescent="0.2">
      <c r="A904" s="63"/>
      <c r="B904" s="30"/>
      <c r="C904" s="30"/>
      <c r="D904" s="30"/>
      <c r="E904" s="30"/>
      <c r="F904" s="30"/>
      <c r="G904" s="30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64"/>
      <c r="S904" s="3"/>
      <c r="T904" s="65"/>
      <c r="U904" s="3"/>
      <c r="V904" s="66"/>
      <c r="W904" s="3"/>
      <c r="X904" s="67"/>
      <c r="Y904" s="3"/>
      <c r="Z904" s="66"/>
      <c r="AA904" s="64"/>
      <c r="AB904" s="3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  <c r="AP904" s="30"/>
      <c r="AQ904" s="30"/>
      <c r="AR904" s="30"/>
      <c r="AS904" s="68"/>
      <c r="AT904" s="68"/>
      <c r="AU904" s="30"/>
      <c r="AV904" s="30"/>
      <c r="AW904" s="30"/>
      <c r="AX904" s="30"/>
      <c r="AY904" s="30"/>
      <c r="AZ904" s="30"/>
      <c r="BA904" s="30"/>
      <c r="BB904" s="30"/>
      <c r="BC904" s="30"/>
      <c r="BD904" s="30"/>
      <c r="BE904" s="30"/>
      <c r="BF904" s="30"/>
      <c r="BG904" s="30"/>
      <c r="BH904" s="30"/>
      <c r="BI904" s="30"/>
      <c r="BJ904" s="30"/>
      <c r="BK904" s="30"/>
      <c r="BL904" s="30"/>
      <c r="BM904" s="30"/>
      <c r="BN904" s="30"/>
      <c r="BO904" s="30"/>
    </row>
    <row r="905" spans="1:67" ht="27" customHeight="1" x14ac:dyDescent="0.2">
      <c r="A905" s="63"/>
      <c r="B905" s="30"/>
      <c r="C905" s="30"/>
      <c r="D905" s="30"/>
      <c r="E905" s="30"/>
      <c r="F905" s="30"/>
      <c r="G905" s="30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64"/>
      <c r="S905" s="3"/>
      <c r="T905" s="65"/>
      <c r="U905" s="3"/>
      <c r="V905" s="66"/>
      <c r="W905" s="3"/>
      <c r="X905" s="67"/>
      <c r="Y905" s="3"/>
      <c r="Z905" s="66"/>
      <c r="AA905" s="64"/>
      <c r="AB905" s="3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  <c r="AP905" s="30"/>
      <c r="AQ905" s="30"/>
      <c r="AR905" s="30"/>
      <c r="AS905" s="68"/>
      <c r="AT905" s="68"/>
      <c r="AU905" s="30"/>
      <c r="AV905" s="30"/>
      <c r="AW905" s="30"/>
      <c r="AX905" s="30"/>
      <c r="AY905" s="30"/>
      <c r="AZ905" s="30"/>
      <c r="BA905" s="30"/>
      <c r="BB905" s="30"/>
      <c r="BC905" s="30"/>
      <c r="BD905" s="30"/>
      <c r="BE905" s="30"/>
      <c r="BF905" s="30"/>
      <c r="BG905" s="30"/>
      <c r="BH905" s="30"/>
      <c r="BI905" s="30"/>
      <c r="BJ905" s="30"/>
      <c r="BK905" s="30"/>
      <c r="BL905" s="30"/>
      <c r="BM905" s="30"/>
      <c r="BN905" s="30"/>
      <c r="BO905" s="30"/>
    </row>
    <row r="906" spans="1:67" ht="27" customHeight="1" x14ac:dyDescent="0.2">
      <c r="A906" s="63"/>
      <c r="B906" s="30"/>
      <c r="C906" s="30"/>
      <c r="D906" s="30"/>
      <c r="E906" s="30"/>
      <c r="F906" s="30"/>
      <c r="G906" s="30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64"/>
      <c r="S906" s="3"/>
      <c r="T906" s="65"/>
      <c r="U906" s="3"/>
      <c r="V906" s="66"/>
      <c r="W906" s="3"/>
      <c r="X906" s="67"/>
      <c r="Y906" s="3"/>
      <c r="Z906" s="66"/>
      <c r="AA906" s="64"/>
      <c r="AB906" s="3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  <c r="AP906" s="30"/>
      <c r="AQ906" s="30"/>
      <c r="AR906" s="30"/>
      <c r="AS906" s="68"/>
      <c r="AT906" s="68"/>
      <c r="AU906" s="30"/>
      <c r="AV906" s="30"/>
      <c r="AW906" s="30"/>
      <c r="AX906" s="30"/>
      <c r="AY906" s="30"/>
      <c r="AZ906" s="30"/>
      <c r="BA906" s="30"/>
      <c r="BB906" s="30"/>
      <c r="BC906" s="30"/>
      <c r="BD906" s="30"/>
      <c r="BE906" s="30"/>
      <c r="BF906" s="30"/>
      <c r="BG906" s="30"/>
      <c r="BH906" s="30"/>
      <c r="BI906" s="30"/>
      <c r="BJ906" s="30"/>
      <c r="BK906" s="30"/>
      <c r="BL906" s="30"/>
      <c r="BM906" s="30"/>
      <c r="BN906" s="30"/>
      <c r="BO906" s="30"/>
    </row>
    <row r="907" spans="1:67" ht="27" customHeight="1" x14ac:dyDescent="0.2">
      <c r="A907" s="63"/>
      <c r="B907" s="30"/>
      <c r="C907" s="30"/>
      <c r="D907" s="30"/>
      <c r="E907" s="30"/>
      <c r="F907" s="30"/>
      <c r="G907" s="30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64"/>
      <c r="S907" s="3"/>
      <c r="T907" s="65"/>
      <c r="U907" s="3"/>
      <c r="V907" s="66"/>
      <c r="W907" s="3"/>
      <c r="X907" s="67"/>
      <c r="Y907" s="3"/>
      <c r="Z907" s="66"/>
      <c r="AA907" s="64"/>
      <c r="AB907" s="3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  <c r="AP907" s="30"/>
      <c r="AQ907" s="30"/>
      <c r="AR907" s="30"/>
      <c r="AS907" s="68"/>
      <c r="AT907" s="68"/>
      <c r="AU907" s="30"/>
      <c r="AV907" s="30"/>
      <c r="AW907" s="30"/>
      <c r="AX907" s="30"/>
      <c r="AY907" s="30"/>
      <c r="AZ907" s="30"/>
      <c r="BA907" s="30"/>
      <c r="BB907" s="30"/>
      <c r="BC907" s="30"/>
      <c r="BD907" s="30"/>
      <c r="BE907" s="30"/>
      <c r="BF907" s="30"/>
      <c r="BG907" s="30"/>
      <c r="BH907" s="30"/>
      <c r="BI907" s="30"/>
      <c r="BJ907" s="30"/>
      <c r="BK907" s="30"/>
      <c r="BL907" s="30"/>
      <c r="BM907" s="30"/>
      <c r="BN907" s="30"/>
      <c r="BO907" s="30"/>
    </row>
    <row r="908" spans="1:67" ht="27" customHeight="1" x14ac:dyDescent="0.2">
      <c r="A908" s="63"/>
      <c r="B908" s="30"/>
      <c r="C908" s="30"/>
      <c r="D908" s="30"/>
      <c r="E908" s="30"/>
      <c r="F908" s="30"/>
      <c r="G908" s="30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64"/>
      <c r="S908" s="3"/>
      <c r="T908" s="65"/>
      <c r="U908" s="3"/>
      <c r="V908" s="66"/>
      <c r="W908" s="3"/>
      <c r="X908" s="67"/>
      <c r="Y908" s="3"/>
      <c r="Z908" s="66"/>
      <c r="AA908" s="64"/>
      <c r="AB908" s="3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  <c r="AP908" s="30"/>
      <c r="AQ908" s="30"/>
      <c r="AR908" s="30"/>
      <c r="AS908" s="68"/>
      <c r="AT908" s="68"/>
      <c r="AU908" s="30"/>
      <c r="AV908" s="30"/>
      <c r="AW908" s="30"/>
      <c r="AX908" s="30"/>
      <c r="AY908" s="30"/>
      <c r="AZ908" s="30"/>
      <c r="BA908" s="30"/>
      <c r="BB908" s="30"/>
      <c r="BC908" s="30"/>
      <c r="BD908" s="30"/>
      <c r="BE908" s="30"/>
      <c r="BF908" s="30"/>
      <c r="BG908" s="30"/>
      <c r="BH908" s="30"/>
      <c r="BI908" s="30"/>
      <c r="BJ908" s="30"/>
      <c r="BK908" s="30"/>
      <c r="BL908" s="30"/>
      <c r="BM908" s="30"/>
      <c r="BN908" s="30"/>
      <c r="BO908" s="30"/>
    </row>
    <row r="909" spans="1:67" ht="27" customHeight="1" x14ac:dyDescent="0.2">
      <c r="A909" s="63"/>
      <c r="B909" s="30"/>
      <c r="C909" s="30"/>
      <c r="D909" s="30"/>
      <c r="E909" s="30"/>
      <c r="F909" s="30"/>
      <c r="G909" s="30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64"/>
      <c r="S909" s="3"/>
      <c r="T909" s="65"/>
      <c r="U909" s="3"/>
      <c r="V909" s="66"/>
      <c r="W909" s="3"/>
      <c r="X909" s="67"/>
      <c r="Y909" s="3"/>
      <c r="Z909" s="66"/>
      <c r="AA909" s="64"/>
      <c r="AB909" s="3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  <c r="AP909" s="30"/>
      <c r="AQ909" s="30"/>
      <c r="AR909" s="30"/>
      <c r="AS909" s="68"/>
      <c r="AT909" s="68"/>
      <c r="AU909" s="30"/>
      <c r="AV909" s="30"/>
      <c r="AW909" s="30"/>
      <c r="AX909" s="30"/>
      <c r="AY909" s="30"/>
      <c r="AZ909" s="30"/>
      <c r="BA909" s="30"/>
      <c r="BB909" s="30"/>
      <c r="BC909" s="30"/>
      <c r="BD909" s="30"/>
      <c r="BE909" s="30"/>
      <c r="BF909" s="30"/>
      <c r="BG909" s="30"/>
      <c r="BH909" s="30"/>
      <c r="BI909" s="30"/>
      <c r="BJ909" s="30"/>
      <c r="BK909" s="30"/>
      <c r="BL909" s="30"/>
      <c r="BM909" s="30"/>
      <c r="BN909" s="30"/>
      <c r="BO909" s="30"/>
    </row>
    <row r="910" spans="1:67" ht="27" customHeight="1" x14ac:dyDescent="0.2">
      <c r="A910" s="63"/>
      <c r="B910" s="30"/>
      <c r="C910" s="30"/>
      <c r="D910" s="30"/>
      <c r="E910" s="30"/>
      <c r="F910" s="30"/>
      <c r="G910" s="30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64"/>
      <c r="S910" s="3"/>
      <c r="T910" s="65"/>
      <c r="U910" s="3"/>
      <c r="V910" s="66"/>
      <c r="W910" s="3"/>
      <c r="X910" s="67"/>
      <c r="Y910" s="3"/>
      <c r="Z910" s="66"/>
      <c r="AA910" s="64"/>
      <c r="AB910" s="3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  <c r="AP910" s="30"/>
      <c r="AQ910" s="30"/>
      <c r="AR910" s="30"/>
      <c r="AS910" s="68"/>
      <c r="AT910" s="68"/>
      <c r="AU910" s="30"/>
      <c r="AV910" s="30"/>
      <c r="AW910" s="30"/>
      <c r="AX910" s="30"/>
      <c r="AY910" s="30"/>
      <c r="AZ910" s="30"/>
      <c r="BA910" s="30"/>
      <c r="BB910" s="30"/>
      <c r="BC910" s="30"/>
      <c r="BD910" s="30"/>
      <c r="BE910" s="30"/>
      <c r="BF910" s="30"/>
      <c r="BG910" s="30"/>
      <c r="BH910" s="30"/>
      <c r="BI910" s="30"/>
      <c r="BJ910" s="30"/>
      <c r="BK910" s="30"/>
      <c r="BL910" s="30"/>
      <c r="BM910" s="30"/>
      <c r="BN910" s="30"/>
      <c r="BO910" s="30"/>
    </row>
    <row r="911" spans="1:67" ht="27" customHeight="1" x14ac:dyDescent="0.2">
      <c r="A911" s="63"/>
      <c r="B911" s="30"/>
      <c r="C911" s="30"/>
      <c r="D911" s="30"/>
      <c r="E911" s="30"/>
      <c r="F911" s="30"/>
      <c r="G911" s="30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64"/>
      <c r="S911" s="3"/>
      <c r="T911" s="65"/>
      <c r="U911" s="3"/>
      <c r="V911" s="66"/>
      <c r="W911" s="3"/>
      <c r="X911" s="67"/>
      <c r="Y911" s="3"/>
      <c r="Z911" s="66"/>
      <c r="AA911" s="64"/>
      <c r="AB911" s="3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  <c r="AP911" s="30"/>
      <c r="AQ911" s="30"/>
      <c r="AR911" s="30"/>
      <c r="AS911" s="68"/>
      <c r="AT911" s="68"/>
      <c r="AU911" s="30"/>
      <c r="AV911" s="30"/>
      <c r="AW911" s="30"/>
      <c r="AX911" s="30"/>
      <c r="AY911" s="30"/>
      <c r="AZ911" s="30"/>
      <c r="BA911" s="30"/>
      <c r="BB911" s="30"/>
      <c r="BC911" s="30"/>
      <c r="BD911" s="30"/>
      <c r="BE911" s="30"/>
      <c r="BF911" s="30"/>
      <c r="BG911" s="30"/>
      <c r="BH911" s="30"/>
      <c r="BI911" s="30"/>
      <c r="BJ911" s="30"/>
      <c r="BK911" s="30"/>
      <c r="BL911" s="30"/>
      <c r="BM911" s="30"/>
      <c r="BN911" s="30"/>
      <c r="BO911" s="30"/>
    </row>
    <row r="912" spans="1:67" ht="27" customHeight="1" x14ac:dyDescent="0.2">
      <c r="A912" s="63"/>
      <c r="B912" s="30"/>
      <c r="C912" s="30"/>
      <c r="D912" s="30"/>
      <c r="E912" s="30"/>
      <c r="F912" s="30"/>
      <c r="G912" s="30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64"/>
      <c r="S912" s="3"/>
      <c r="T912" s="65"/>
      <c r="U912" s="3"/>
      <c r="V912" s="66"/>
      <c r="W912" s="3"/>
      <c r="X912" s="67"/>
      <c r="Y912" s="3"/>
      <c r="Z912" s="66"/>
      <c r="AA912" s="64"/>
      <c r="AB912" s="3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  <c r="AP912" s="30"/>
      <c r="AQ912" s="30"/>
      <c r="AR912" s="30"/>
      <c r="AS912" s="68"/>
      <c r="AT912" s="68"/>
      <c r="AU912" s="30"/>
      <c r="AV912" s="30"/>
      <c r="AW912" s="30"/>
      <c r="AX912" s="30"/>
      <c r="AY912" s="30"/>
      <c r="AZ912" s="30"/>
      <c r="BA912" s="30"/>
      <c r="BB912" s="30"/>
      <c r="BC912" s="30"/>
      <c r="BD912" s="30"/>
      <c r="BE912" s="30"/>
      <c r="BF912" s="30"/>
      <c r="BG912" s="30"/>
      <c r="BH912" s="30"/>
      <c r="BI912" s="30"/>
      <c r="BJ912" s="30"/>
      <c r="BK912" s="30"/>
      <c r="BL912" s="30"/>
      <c r="BM912" s="30"/>
      <c r="BN912" s="30"/>
      <c r="BO912" s="30"/>
    </row>
    <row r="913" spans="1:67" ht="27" customHeight="1" x14ac:dyDescent="0.2">
      <c r="A913" s="63"/>
      <c r="B913" s="30"/>
      <c r="C913" s="30"/>
      <c r="D913" s="30"/>
      <c r="E913" s="30"/>
      <c r="F913" s="30"/>
      <c r="G913" s="30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64"/>
      <c r="S913" s="3"/>
      <c r="T913" s="65"/>
      <c r="U913" s="3"/>
      <c r="V913" s="66"/>
      <c r="W913" s="3"/>
      <c r="X913" s="67"/>
      <c r="Y913" s="3"/>
      <c r="Z913" s="66"/>
      <c r="AA913" s="64"/>
      <c r="AB913" s="3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  <c r="AP913" s="30"/>
      <c r="AQ913" s="30"/>
      <c r="AR913" s="30"/>
      <c r="AS913" s="68"/>
      <c r="AT913" s="68"/>
      <c r="AU913" s="30"/>
      <c r="AV913" s="30"/>
      <c r="AW913" s="30"/>
      <c r="AX913" s="30"/>
      <c r="AY913" s="30"/>
      <c r="AZ913" s="30"/>
      <c r="BA913" s="30"/>
      <c r="BB913" s="30"/>
      <c r="BC913" s="30"/>
      <c r="BD913" s="30"/>
      <c r="BE913" s="30"/>
      <c r="BF913" s="30"/>
      <c r="BG913" s="30"/>
      <c r="BH913" s="30"/>
      <c r="BI913" s="30"/>
      <c r="BJ913" s="30"/>
      <c r="BK913" s="30"/>
      <c r="BL913" s="30"/>
      <c r="BM913" s="30"/>
      <c r="BN913" s="30"/>
      <c r="BO913" s="30"/>
    </row>
    <row r="914" spans="1:67" ht="27" customHeight="1" x14ac:dyDescent="0.2">
      <c r="A914" s="63"/>
      <c r="B914" s="30"/>
      <c r="C914" s="30"/>
      <c r="D914" s="30"/>
      <c r="E914" s="30"/>
      <c r="F914" s="30"/>
      <c r="G914" s="30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64"/>
      <c r="S914" s="3"/>
      <c r="T914" s="65"/>
      <c r="U914" s="3"/>
      <c r="V914" s="66"/>
      <c r="W914" s="3"/>
      <c r="X914" s="67"/>
      <c r="Y914" s="3"/>
      <c r="Z914" s="66"/>
      <c r="AA914" s="64"/>
      <c r="AB914" s="3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  <c r="AP914" s="30"/>
      <c r="AQ914" s="30"/>
      <c r="AR914" s="30"/>
      <c r="AS914" s="68"/>
      <c r="AT914" s="68"/>
      <c r="AU914" s="30"/>
      <c r="AV914" s="30"/>
      <c r="AW914" s="30"/>
      <c r="AX914" s="30"/>
      <c r="AY914" s="30"/>
      <c r="AZ914" s="30"/>
      <c r="BA914" s="30"/>
      <c r="BB914" s="30"/>
      <c r="BC914" s="30"/>
      <c r="BD914" s="30"/>
      <c r="BE914" s="30"/>
      <c r="BF914" s="30"/>
      <c r="BG914" s="30"/>
      <c r="BH914" s="30"/>
      <c r="BI914" s="30"/>
      <c r="BJ914" s="30"/>
      <c r="BK914" s="30"/>
      <c r="BL914" s="30"/>
      <c r="BM914" s="30"/>
      <c r="BN914" s="30"/>
      <c r="BO914" s="30"/>
    </row>
    <row r="915" spans="1:67" ht="27" customHeight="1" x14ac:dyDescent="0.2">
      <c r="A915" s="63"/>
      <c r="B915" s="30"/>
      <c r="C915" s="30"/>
      <c r="D915" s="30"/>
      <c r="E915" s="30"/>
      <c r="F915" s="30"/>
      <c r="G915" s="30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64"/>
      <c r="S915" s="3"/>
      <c r="T915" s="65"/>
      <c r="U915" s="3"/>
      <c r="V915" s="66"/>
      <c r="W915" s="3"/>
      <c r="X915" s="67"/>
      <c r="Y915" s="3"/>
      <c r="Z915" s="66"/>
      <c r="AA915" s="64"/>
      <c r="AB915" s="3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  <c r="AP915" s="30"/>
      <c r="AQ915" s="30"/>
      <c r="AR915" s="30"/>
      <c r="AS915" s="68"/>
      <c r="AT915" s="68"/>
      <c r="AU915" s="30"/>
      <c r="AV915" s="30"/>
      <c r="AW915" s="30"/>
      <c r="AX915" s="30"/>
      <c r="AY915" s="30"/>
      <c r="AZ915" s="30"/>
      <c r="BA915" s="30"/>
      <c r="BB915" s="30"/>
      <c r="BC915" s="30"/>
      <c r="BD915" s="30"/>
      <c r="BE915" s="30"/>
      <c r="BF915" s="30"/>
      <c r="BG915" s="30"/>
      <c r="BH915" s="30"/>
      <c r="BI915" s="30"/>
      <c r="BJ915" s="30"/>
      <c r="BK915" s="30"/>
      <c r="BL915" s="30"/>
      <c r="BM915" s="30"/>
      <c r="BN915" s="30"/>
      <c r="BO915" s="30"/>
    </row>
    <row r="916" spans="1:67" ht="27" customHeight="1" x14ac:dyDescent="0.2">
      <c r="A916" s="63"/>
      <c r="B916" s="30"/>
      <c r="C916" s="30"/>
      <c r="D916" s="30"/>
      <c r="E916" s="30"/>
      <c r="F916" s="30"/>
      <c r="G916" s="30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64"/>
      <c r="S916" s="3"/>
      <c r="T916" s="65"/>
      <c r="U916" s="3"/>
      <c r="V916" s="66"/>
      <c r="W916" s="3"/>
      <c r="X916" s="67"/>
      <c r="Y916" s="3"/>
      <c r="Z916" s="66"/>
      <c r="AA916" s="64"/>
      <c r="AB916" s="3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  <c r="AP916" s="30"/>
      <c r="AQ916" s="30"/>
      <c r="AR916" s="30"/>
      <c r="AS916" s="68"/>
      <c r="AT916" s="68"/>
      <c r="AU916" s="30"/>
      <c r="AV916" s="30"/>
      <c r="AW916" s="30"/>
      <c r="AX916" s="30"/>
      <c r="AY916" s="30"/>
      <c r="AZ916" s="30"/>
      <c r="BA916" s="30"/>
      <c r="BB916" s="30"/>
      <c r="BC916" s="30"/>
      <c r="BD916" s="30"/>
      <c r="BE916" s="30"/>
      <c r="BF916" s="30"/>
      <c r="BG916" s="30"/>
      <c r="BH916" s="30"/>
      <c r="BI916" s="30"/>
      <c r="BJ916" s="30"/>
      <c r="BK916" s="30"/>
      <c r="BL916" s="30"/>
      <c r="BM916" s="30"/>
      <c r="BN916" s="30"/>
      <c r="BO916" s="30"/>
    </row>
    <row r="917" spans="1:67" ht="27" customHeight="1" x14ac:dyDescent="0.2">
      <c r="A917" s="63"/>
      <c r="B917" s="30"/>
      <c r="C917" s="30"/>
      <c r="D917" s="30"/>
      <c r="E917" s="30"/>
      <c r="F917" s="30"/>
      <c r="G917" s="30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64"/>
      <c r="S917" s="3"/>
      <c r="T917" s="65"/>
      <c r="U917" s="3"/>
      <c r="V917" s="66"/>
      <c r="W917" s="3"/>
      <c r="X917" s="67"/>
      <c r="Y917" s="3"/>
      <c r="Z917" s="66"/>
      <c r="AA917" s="64"/>
      <c r="AB917" s="3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  <c r="AP917" s="30"/>
      <c r="AQ917" s="30"/>
      <c r="AR917" s="30"/>
      <c r="AS917" s="68"/>
      <c r="AT917" s="68"/>
      <c r="AU917" s="30"/>
      <c r="AV917" s="30"/>
      <c r="AW917" s="30"/>
      <c r="AX917" s="30"/>
      <c r="AY917" s="30"/>
      <c r="AZ917" s="30"/>
      <c r="BA917" s="30"/>
      <c r="BB917" s="30"/>
      <c r="BC917" s="30"/>
      <c r="BD917" s="30"/>
      <c r="BE917" s="30"/>
      <c r="BF917" s="30"/>
      <c r="BG917" s="30"/>
      <c r="BH917" s="30"/>
      <c r="BI917" s="30"/>
      <c r="BJ917" s="30"/>
      <c r="BK917" s="30"/>
      <c r="BL917" s="30"/>
      <c r="BM917" s="30"/>
      <c r="BN917" s="30"/>
      <c r="BO917" s="30"/>
    </row>
    <row r="918" spans="1:67" ht="27" customHeight="1" x14ac:dyDescent="0.2">
      <c r="A918" s="63"/>
      <c r="B918" s="30"/>
      <c r="C918" s="30"/>
      <c r="D918" s="30"/>
      <c r="E918" s="30"/>
      <c r="F918" s="30"/>
      <c r="G918" s="30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64"/>
      <c r="S918" s="3"/>
      <c r="T918" s="65"/>
      <c r="U918" s="3"/>
      <c r="V918" s="66"/>
      <c r="W918" s="3"/>
      <c r="X918" s="67"/>
      <c r="Y918" s="3"/>
      <c r="Z918" s="66"/>
      <c r="AA918" s="64"/>
      <c r="AB918" s="3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  <c r="AP918" s="30"/>
      <c r="AQ918" s="30"/>
      <c r="AR918" s="30"/>
      <c r="AS918" s="68"/>
      <c r="AT918" s="68"/>
      <c r="AU918" s="30"/>
      <c r="AV918" s="30"/>
      <c r="AW918" s="30"/>
      <c r="AX918" s="30"/>
      <c r="AY918" s="30"/>
      <c r="AZ918" s="30"/>
      <c r="BA918" s="30"/>
      <c r="BB918" s="30"/>
      <c r="BC918" s="30"/>
      <c r="BD918" s="30"/>
      <c r="BE918" s="30"/>
      <c r="BF918" s="30"/>
      <c r="BG918" s="30"/>
      <c r="BH918" s="30"/>
      <c r="BI918" s="30"/>
      <c r="BJ918" s="30"/>
      <c r="BK918" s="30"/>
      <c r="BL918" s="30"/>
      <c r="BM918" s="30"/>
      <c r="BN918" s="30"/>
      <c r="BO918" s="30"/>
    </row>
    <row r="919" spans="1:67" ht="27" customHeight="1" x14ac:dyDescent="0.2">
      <c r="A919" s="63"/>
      <c r="B919" s="30"/>
      <c r="C919" s="30"/>
      <c r="D919" s="30"/>
      <c r="E919" s="30"/>
      <c r="F919" s="30"/>
      <c r="G919" s="30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64"/>
      <c r="S919" s="3"/>
      <c r="T919" s="65"/>
      <c r="U919" s="3"/>
      <c r="V919" s="66"/>
      <c r="W919" s="3"/>
      <c r="X919" s="67"/>
      <c r="Y919" s="3"/>
      <c r="Z919" s="66"/>
      <c r="AA919" s="64"/>
      <c r="AB919" s="3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  <c r="AP919" s="30"/>
      <c r="AQ919" s="30"/>
      <c r="AR919" s="30"/>
      <c r="AS919" s="68"/>
      <c r="AT919" s="68"/>
      <c r="AU919" s="30"/>
      <c r="AV919" s="30"/>
      <c r="AW919" s="30"/>
      <c r="AX919" s="30"/>
      <c r="AY919" s="30"/>
      <c r="AZ919" s="30"/>
      <c r="BA919" s="30"/>
      <c r="BB919" s="30"/>
      <c r="BC919" s="30"/>
      <c r="BD919" s="30"/>
      <c r="BE919" s="30"/>
      <c r="BF919" s="30"/>
      <c r="BG919" s="30"/>
      <c r="BH919" s="30"/>
      <c r="BI919" s="30"/>
      <c r="BJ919" s="30"/>
      <c r="BK919" s="30"/>
      <c r="BL919" s="30"/>
      <c r="BM919" s="30"/>
      <c r="BN919" s="30"/>
      <c r="BO919" s="30"/>
    </row>
    <row r="920" spans="1:67" ht="27" customHeight="1" x14ac:dyDescent="0.2">
      <c r="A920" s="63"/>
      <c r="B920" s="30"/>
      <c r="C920" s="30"/>
      <c r="D920" s="30"/>
      <c r="E920" s="30"/>
      <c r="F920" s="30"/>
      <c r="G920" s="30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64"/>
      <c r="S920" s="3"/>
      <c r="T920" s="65"/>
      <c r="U920" s="3"/>
      <c r="V920" s="66"/>
      <c r="W920" s="3"/>
      <c r="X920" s="67"/>
      <c r="Y920" s="3"/>
      <c r="Z920" s="66"/>
      <c r="AA920" s="64"/>
      <c r="AB920" s="3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  <c r="AP920" s="30"/>
      <c r="AQ920" s="30"/>
      <c r="AR920" s="30"/>
      <c r="AS920" s="68"/>
      <c r="AT920" s="68"/>
      <c r="AU920" s="30"/>
      <c r="AV920" s="30"/>
      <c r="AW920" s="30"/>
      <c r="AX920" s="30"/>
      <c r="AY920" s="30"/>
      <c r="AZ920" s="30"/>
      <c r="BA920" s="30"/>
      <c r="BB920" s="30"/>
      <c r="BC920" s="30"/>
      <c r="BD920" s="30"/>
      <c r="BE920" s="30"/>
      <c r="BF920" s="30"/>
      <c r="BG920" s="30"/>
      <c r="BH920" s="30"/>
      <c r="BI920" s="30"/>
      <c r="BJ920" s="30"/>
      <c r="BK920" s="30"/>
      <c r="BL920" s="30"/>
      <c r="BM920" s="30"/>
      <c r="BN920" s="30"/>
      <c r="BO920" s="30"/>
    </row>
    <row r="921" spans="1:67" ht="27" customHeight="1" x14ac:dyDescent="0.2">
      <c r="A921" s="63"/>
      <c r="B921" s="30"/>
      <c r="C921" s="30"/>
      <c r="D921" s="30"/>
      <c r="E921" s="30"/>
      <c r="F921" s="30"/>
      <c r="G921" s="30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64"/>
      <c r="S921" s="3"/>
      <c r="T921" s="65"/>
      <c r="U921" s="3"/>
      <c r="V921" s="66"/>
      <c r="W921" s="3"/>
      <c r="X921" s="67"/>
      <c r="Y921" s="3"/>
      <c r="Z921" s="66"/>
      <c r="AA921" s="64"/>
      <c r="AB921" s="3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  <c r="AP921" s="30"/>
      <c r="AQ921" s="30"/>
      <c r="AR921" s="30"/>
      <c r="AS921" s="68"/>
      <c r="AT921" s="68"/>
      <c r="AU921" s="30"/>
      <c r="AV921" s="30"/>
      <c r="AW921" s="30"/>
      <c r="AX921" s="30"/>
      <c r="AY921" s="30"/>
      <c r="AZ921" s="30"/>
      <c r="BA921" s="30"/>
      <c r="BB921" s="30"/>
      <c r="BC921" s="30"/>
      <c r="BD921" s="30"/>
      <c r="BE921" s="30"/>
      <c r="BF921" s="30"/>
      <c r="BG921" s="30"/>
      <c r="BH921" s="30"/>
      <c r="BI921" s="30"/>
      <c r="BJ921" s="30"/>
      <c r="BK921" s="30"/>
      <c r="BL921" s="30"/>
      <c r="BM921" s="30"/>
      <c r="BN921" s="30"/>
      <c r="BO921" s="30"/>
    </row>
    <row r="922" spans="1:67" ht="27" customHeight="1" x14ac:dyDescent="0.2">
      <c r="A922" s="63"/>
      <c r="B922" s="30"/>
      <c r="C922" s="30"/>
      <c r="D922" s="30"/>
      <c r="E922" s="30"/>
      <c r="F922" s="30"/>
      <c r="G922" s="30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64"/>
      <c r="S922" s="3"/>
      <c r="T922" s="65"/>
      <c r="U922" s="3"/>
      <c r="V922" s="66"/>
      <c r="W922" s="3"/>
      <c r="X922" s="67"/>
      <c r="Y922" s="3"/>
      <c r="Z922" s="66"/>
      <c r="AA922" s="64"/>
      <c r="AB922" s="3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  <c r="AP922" s="30"/>
      <c r="AQ922" s="30"/>
      <c r="AR922" s="30"/>
      <c r="AS922" s="68"/>
      <c r="AT922" s="68"/>
      <c r="AU922" s="30"/>
      <c r="AV922" s="30"/>
      <c r="AW922" s="30"/>
      <c r="AX922" s="30"/>
      <c r="AY922" s="30"/>
      <c r="AZ922" s="30"/>
      <c r="BA922" s="30"/>
      <c r="BB922" s="30"/>
      <c r="BC922" s="30"/>
      <c r="BD922" s="30"/>
      <c r="BE922" s="30"/>
      <c r="BF922" s="30"/>
      <c r="BG922" s="30"/>
      <c r="BH922" s="30"/>
      <c r="BI922" s="30"/>
      <c r="BJ922" s="30"/>
      <c r="BK922" s="30"/>
      <c r="BL922" s="30"/>
      <c r="BM922" s="30"/>
      <c r="BN922" s="30"/>
      <c r="BO922" s="30"/>
    </row>
    <row r="923" spans="1:67" ht="27" customHeight="1" x14ac:dyDescent="0.2">
      <c r="A923" s="63"/>
      <c r="B923" s="30"/>
      <c r="C923" s="30"/>
      <c r="D923" s="30"/>
      <c r="E923" s="30"/>
      <c r="F923" s="30"/>
      <c r="G923" s="30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64"/>
      <c r="S923" s="3"/>
      <c r="T923" s="65"/>
      <c r="U923" s="3"/>
      <c r="V923" s="66"/>
      <c r="W923" s="3"/>
      <c r="X923" s="67"/>
      <c r="Y923" s="3"/>
      <c r="Z923" s="66"/>
      <c r="AA923" s="64"/>
      <c r="AB923" s="3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  <c r="AP923" s="30"/>
      <c r="AQ923" s="30"/>
      <c r="AR923" s="30"/>
      <c r="AS923" s="68"/>
      <c r="AT923" s="68"/>
      <c r="AU923" s="30"/>
      <c r="AV923" s="30"/>
      <c r="AW923" s="30"/>
      <c r="AX923" s="30"/>
      <c r="AY923" s="30"/>
      <c r="AZ923" s="30"/>
      <c r="BA923" s="30"/>
      <c r="BB923" s="30"/>
      <c r="BC923" s="30"/>
      <c r="BD923" s="30"/>
      <c r="BE923" s="30"/>
      <c r="BF923" s="30"/>
      <c r="BG923" s="30"/>
      <c r="BH923" s="30"/>
      <c r="BI923" s="30"/>
      <c r="BJ923" s="30"/>
      <c r="BK923" s="30"/>
      <c r="BL923" s="30"/>
      <c r="BM923" s="30"/>
      <c r="BN923" s="30"/>
      <c r="BO923" s="30"/>
    </row>
    <row r="924" spans="1:67" ht="27" customHeight="1" x14ac:dyDescent="0.2">
      <c r="A924" s="63"/>
      <c r="B924" s="30"/>
      <c r="C924" s="30"/>
      <c r="D924" s="30"/>
      <c r="E924" s="30"/>
      <c r="F924" s="30"/>
      <c r="G924" s="30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64"/>
      <c r="S924" s="3"/>
      <c r="T924" s="65"/>
      <c r="U924" s="3"/>
      <c r="V924" s="66"/>
      <c r="W924" s="3"/>
      <c r="X924" s="67"/>
      <c r="Y924" s="3"/>
      <c r="Z924" s="66"/>
      <c r="AA924" s="64"/>
      <c r="AB924" s="3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  <c r="AP924" s="30"/>
      <c r="AQ924" s="30"/>
      <c r="AR924" s="30"/>
      <c r="AS924" s="68"/>
      <c r="AT924" s="68"/>
      <c r="AU924" s="30"/>
      <c r="AV924" s="30"/>
      <c r="AW924" s="30"/>
      <c r="AX924" s="30"/>
      <c r="AY924" s="30"/>
      <c r="AZ924" s="30"/>
      <c r="BA924" s="30"/>
      <c r="BB924" s="30"/>
      <c r="BC924" s="30"/>
      <c r="BD924" s="30"/>
      <c r="BE924" s="30"/>
      <c r="BF924" s="30"/>
      <c r="BG924" s="30"/>
      <c r="BH924" s="30"/>
      <c r="BI924" s="30"/>
      <c r="BJ924" s="30"/>
      <c r="BK924" s="30"/>
      <c r="BL924" s="30"/>
      <c r="BM924" s="30"/>
      <c r="BN924" s="30"/>
      <c r="BO924" s="30"/>
    </row>
    <row r="925" spans="1:67" ht="27" customHeight="1" x14ac:dyDescent="0.2">
      <c r="A925" s="63"/>
      <c r="B925" s="30"/>
      <c r="C925" s="30"/>
      <c r="D925" s="30"/>
      <c r="E925" s="30"/>
      <c r="F925" s="30"/>
      <c r="G925" s="30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64"/>
      <c r="S925" s="3"/>
      <c r="T925" s="65"/>
      <c r="U925" s="3"/>
      <c r="V925" s="66"/>
      <c r="W925" s="3"/>
      <c r="X925" s="67"/>
      <c r="Y925" s="3"/>
      <c r="Z925" s="66"/>
      <c r="AA925" s="64"/>
      <c r="AB925" s="3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  <c r="AP925" s="30"/>
      <c r="AQ925" s="30"/>
      <c r="AR925" s="30"/>
      <c r="AS925" s="68"/>
      <c r="AT925" s="68"/>
      <c r="AU925" s="30"/>
      <c r="AV925" s="30"/>
      <c r="AW925" s="30"/>
      <c r="AX925" s="30"/>
      <c r="AY925" s="30"/>
      <c r="AZ925" s="30"/>
      <c r="BA925" s="30"/>
      <c r="BB925" s="30"/>
      <c r="BC925" s="30"/>
      <c r="BD925" s="30"/>
      <c r="BE925" s="30"/>
      <c r="BF925" s="30"/>
      <c r="BG925" s="30"/>
      <c r="BH925" s="30"/>
      <c r="BI925" s="30"/>
      <c r="BJ925" s="30"/>
      <c r="BK925" s="30"/>
      <c r="BL925" s="30"/>
      <c r="BM925" s="30"/>
      <c r="BN925" s="30"/>
      <c r="BO925" s="30"/>
    </row>
    <row r="926" spans="1:67" ht="27" customHeight="1" x14ac:dyDescent="0.2">
      <c r="A926" s="63"/>
      <c r="B926" s="30"/>
      <c r="C926" s="30"/>
      <c r="D926" s="30"/>
      <c r="E926" s="30"/>
      <c r="F926" s="30"/>
      <c r="G926" s="30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64"/>
      <c r="S926" s="3"/>
      <c r="T926" s="65"/>
      <c r="U926" s="3"/>
      <c r="V926" s="66"/>
      <c r="W926" s="3"/>
      <c r="X926" s="67"/>
      <c r="Y926" s="3"/>
      <c r="Z926" s="66"/>
      <c r="AA926" s="64"/>
      <c r="AB926" s="3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  <c r="AP926" s="30"/>
      <c r="AQ926" s="30"/>
      <c r="AR926" s="30"/>
      <c r="AS926" s="68"/>
      <c r="AT926" s="68"/>
      <c r="AU926" s="30"/>
      <c r="AV926" s="30"/>
      <c r="AW926" s="30"/>
      <c r="AX926" s="30"/>
      <c r="AY926" s="30"/>
      <c r="AZ926" s="30"/>
      <c r="BA926" s="30"/>
      <c r="BB926" s="30"/>
      <c r="BC926" s="30"/>
      <c r="BD926" s="30"/>
      <c r="BE926" s="30"/>
      <c r="BF926" s="30"/>
      <c r="BG926" s="30"/>
      <c r="BH926" s="30"/>
      <c r="BI926" s="30"/>
      <c r="BJ926" s="30"/>
      <c r="BK926" s="30"/>
      <c r="BL926" s="30"/>
      <c r="BM926" s="30"/>
      <c r="BN926" s="30"/>
      <c r="BO926" s="30"/>
    </row>
    <row r="927" spans="1:67" ht="27" customHeight="1" x14ac:dyDescent="0.2">
      <c r="A927" s="63"/>
      <c r="B927" s="30"/>
      <c r="C927" s="30"/>
      <c r="D927" s="30"/>
      <c r="E927" s="30"/>
      <c r="F927" s="30"/>
      <c r="G927" s="30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64"/>
      <c r="S927" s="3"/>
      <c r="T927" s="65"/>
      <c r="U927" s="3"/>
      <c r="V927" s="66"/>
      <c r="W927" s="3"/>
      <c r="X927" s="67"/>
      <c r="Y927" s="3"/>
      <c r="Z927" s="66"/>
      <c r="AA927" s="64"/>
      <c r="AB927" s="3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  <c r="AP927" s="30"/>
      <c r="AQ927" s="30"/>
      <c r="AR927" s="30"/>
      <c r="AS927" s="68"/>
      <c r="AT927" s="68"/>
      <c r="AU927" s="30"/>
      <c r="AV927" s="30"/>
      <c r="AW927" s="30"/>
      <c r="AX927" s="30"/>
      <c r="AY927" s="30"/>
      <c r="AZ927" s="30"/>
      <c r="BA927" s="30"/>
      <c r="BB927" s="30"/>
      <c r="BC927" s="30"/>
      <c r="BD927" s="30"/>
      <c r="BE927" s="30"/>
      <c r="BF927" s="30"/>
      <c r="BG927" s="30"/>
      <c r="BH927" s="30"/>
      <c r="BI927" s="30"/>
      <c r="BJ927" s="30"/>
      <c r="BK927" s="30"/>
      <c r="BL927" s="30"/>
      <c r="BM927" s="30"/>
      <c r="BN927" s="30"/>
      <c r="BO927" s="30"/>
    </row>
    <row r="928" spans="1:67" ht="27" customHeight="1" x14ac:dyDescent="0.2">
      <c r="A928" s="63"/>
      <c r="B928" s="30"/>
      <c r="C928" s="30"/>
      <c r="D928" s="30"/>
      <c r="E928" s="30"/>
      <c r="F928" s="30"/>
      <c r="G928" s="30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64"/>
      <c r="S928" s="3"/>
      <c r="T928" s="65"/>
      <c r="U928" s="3"/>
      <c r="V928" s="66"/>
      <c r="W928" s="3"/>
      <c r="X928" s="67"/>
      <c r="Y928" s="3"/>
      <c r="Z928" s="66"/>
      <c r="AA928" s="64"/>
      <c r="AB928" s="3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  <c r="AP928" s="30"/>
      <c r="AQ928" s="30"/>
      <c r="AR928" s="30"/>
      <c r="AS928" s="68"/>
      <c r="AT928" s="68"/>
      <c r="AU928" s="30"/>
      <c r="AV928" s="30"/>
      <c r="AW928" s="30"/>
      <c r="AX928" s="30"/>
      <c r="AY928" s="30"/>
      <c r="AZ928" s="30"/>
      <c r="BA928" s="30"/>
      <c r="BB928" s="30"/>
      <c r="BC928" s="30"/>
      <c r="BD928" s="30"/>
      <c r="BE928" s="30"/>
      <c r="BF928" s="30"/>
      <c r="BG928" s="30"/>
      <c r="BH928" s="30"/>
      <c r="BI928" s="30"/>
      <c r="BJ928" s="30"/>
      <c r="BK928" s="30"/>
      <c r="BL928" s="30"/>
      <c r="BM928" s="30"/>
      <c r="BN928" s="30"/>
      <c r="BO928" s="30"/>
    </row>
    <row r="929" spans="1:67" ht="27" customHeight="1" x14ac:dyDescent="0.2">
      <c r="A929" s="63"/>
      <c r="B929" s="30"/>
      <c r="C929" s="30"/>
      <c r="D929" s="30"/>
      <c r="E929" s="30"/>
      <c r="F929" s="30"/>
      <c r="G929" s="30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64"/>
      <c r="S929" s="3"/>
      <c r="T929" s="65"/>
      <c r="U929" s="3"/>
      <c r="V929" s="66"/>
      <c r="W929" s="3"/>
      <c r="X929" s="67"/>
      <c r="Y929" s="3"/>
      <c r="Z929" s="66"/>
      <c r="AA929" s="64"/>
      <c r="AB929" s="3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  <c r="AP929" s="30"/>
      <c r="AQ929" s="30"/>
      <c r="AR929" s="30"/>
      <c r="AS929" s="68"/>
      <c r="AT929" s="68"/>
      <c r="AU929" s="30"/>
      <c r="AV929" s="30"/>
      <c r="AW929" s="30"/>
      <c r="AX929" s="30"/>
      <c r="AY929" s="30"/>
      <c r="AZ929" s="30"/>
      <c r="BA929" s="30"/>
      <c r="BB929" s="30"/>
      <c r="BC929" s="30"/>
      <c r="BD929" s="30"/>
      <c r="BE929" s="30"/>
      <c r="BF929" s="30"/>
      <c r="BG929" s="30"/>
      <c r="BH929" s="30"/>
      <c r="BI929" s="30"/>
      <c r="BJ929" s="30"/>
      <c r="BK929" s="30"/>
      <c r="BL929" s="30"/>
      <c r="BM929" s="30"/>
      <c r="BN929" s="30"/>
      <c r="BO929" s="30"/>
    </row>
    <row r="930" spans="1:67" ht="27" customHeight="1" x14ac:dyDescent="0.2">
      <c r="A930" s="63"/>
      <c r="B930" s="30"/>
      <c r="C930" s="30"/>
      <c r="D930" s="30"/>
      <c r="E930" s="30"/>
      <c r="F930" s="30"/>
      <c r="G930" s="30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64"/>
      <c r="S930" s="3"/>
      <c r="T930" s="65"/>
      <c r="U930" s="3"/>
      <c r="V930" s="66"/>
      <c r="W930" s="3"/>
      <c r="X930" s="67"/>
      <c r="Y930" s="3"/>
      <c r="Z930" s="66"/>
      <c r="AA930" s="64"/>
      <c r="AB930" s="3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  <c r="AP930" s="30"/>
      <c r="AQ930" s="30"/>
      <c r="AR930" s="30"/>
      <c r="AS930" s="68"/>
      <c r="AT930" s="68"/>
      <c r="AU930" s="30"/>
      <c r="AV930" s="30"/>
      <c r="AW930" s="30"/>
      <c r="AX930" s="30"/>
      <c r="AY930" s="30"/>
      <c r="AZ930" s="30"/>
      <c r="BA930" s="30"/>
      <c r="BB930" s="30"/>
      <c r="BC930" s="30"/>
      <c r="BD930" s="30"/>
      <c r="BE930" s="30"/>
      <c r="BF930" s="30"/>
      <c r="BG930" s="30"/>
      <c r="BH930" s="30"/>
      <c r="BI930" s="30"/>
      <c r="BJ930" s="30"/>
      <c r="BK930" s="30"/>
      <c r="BL930" s="30"/>
      <c r="BM930" s="30"/>
      <c r="BN930" s="30"/>
      <c r="BO930" s="30"/>
    </row>
    <row r="931" spans="1:67" ht="27" customHeight="1" x14ac:dyDescent="0.2">
      <c r="A931" s="63"/>
      <c r="B931" s="30"/>
      <c r="C931" s="30"/>
      <c r="D931" s="30"/>
      <c r="E931" s="30"/>
      <c r="F931" s="30"/>
      <c r="G931" s="30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64"/>
      <c r="S931" s="3"/>
      <c r="T931" s="65"/>
      <c r="U931" s="3"/>
      <c r="V931" s="66"/>
      <c r="W931" s="3"/>
      <c r="X931" s="67"/>
      <c r="Y931" s="3"/>
      <c r="Z931" s="66"/>
      <c r="AA931" s="64"/>
      <c r="AB931" s="3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  <c r="AP931" s="30"/>
      <c r="AQ931" s="30"/>
      <c r="AR931" s="30"/>
      <c r="AS931" s="68"/>
      <c r="AT931" s="68"/>
      <c r="AU931" s="30"/>
      <c r="AV931" s="30"/>
      <c r="AW931" s="30"/>
      <c r="AX931" s="30"/>
      <c r="AY931" s="30"/>
      <c r="AZ931" s="30"/>
      <c r="BA931" s="30"/>
      <c r="BB931" s="30"/>
      <c r="BC931" s="30"/>
      <c r="BD931" s="30"/>
      <c r="BE931" s="30"/>
      <c r="BF931" s="30"/>
      <c r="BG931" s="30"/>
      <c r="BH931" s="30"/>
      <c r="BI931" s="30"/>
      <c r="BJ931" s="30"/>
      <c r="BK931" s="30"/>
      <c r="BL931" s="30"/>
      <c r="BM931" s="30"/>
      <c r="BN931" s="30"/>
      <c r="BO931" s="30"/>
    </row>
    <row r="932" spans="1:67" ht="27" customHeight="1" x14ac:dyDescent="0.2">
      <c r="A932" s="63"/>
      <c r="B932" s="30"/>
      <c r="C932" s="30"/>
      <c r="D932" s="30"/>
      <c r="E932" s="30"/>
      <c r="F932" s="30"/>
      <c r="G932" s="30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64"/>
      <c r="S932" s="3"/>
      <c r="T932" s="65"/>
      <c r="U932" s="3"/>
      <c r="V932" s="66"/>
      <c r="W932" s="3"/>
      <c r="X932" s="67"/>
      <c r="Y932" s="3"/>
      <c r="Z932" s="66"/>
      <c r="AA932" s="64"/>
      <c r="AB932" s="3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  <c r="AP932" s="30"/>
      <c r="AQ932" s="30"/>
      <c r="AR932" s="30"/>
      <c r="AS932" s="68"/>
      <c r="AT932" s="68"/>
      <c r="AU932" s="30"/>
      <c r="AV932" s="30"/>
      <c r="AW932" s="30"/>
      <c r="AX932" s="30"/>
      <c r="AY932" s="30"/>
      <c r="AZ932" s="30"/>
      <c r="BA932" s="30"/>
      <c r="BB932" s="30"/>
      <c r="BC932" s="30"/>
      <c r="BD932" s="30"/>
      <c r="BE932" s="30"/>
      <c r="BF932" s="30"/>
      <c r="BG932" s="30"/>
      <c r="BH932" s="30"/>
      <c r="BI932" s="30"/>
      <c r="BJ932" s="30"/>
      <c r="BK932" s="30"/>
      <c r="BL932" s="30"/>
      <c r="BM932" s="30"/>
      <c r="BN932" s="30"/>
      <c r="BO932" s="30"/>
    </row>
    <row r="933" spans="1:67" ht="27" customHeight="1" x14ac:dyDescent="0.2">
      <c r="A933" s="63"/>
      <c r="B933" s="30"/>
      <c r="C933" s="30"/>
      <c r="D933" s="30"/>
      <c r="E933" s="30"/>
      <c r="F933" s="30"/>
      <c r="G933" s="30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64"/>
      <c r="S933" s="3"/>
      <c r="T933" s="65"/>
      <c r="U933" s="3"/>
      <c r="V933" s="66"/>
      <c r="W933" s="3"/>
      <c r="X933" s="67"/>
      <c r="Y933" s="3"/>
      <c r="Z933" s="66"/>
      <c r="AA933" s="64"/>
      <c r="AB933" s="3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  <c r="AP933" s="30"/>
      <c r="AQ933" s="30"/>
      <c r="AR933" s="30"/>
      <c r="AS933" s="68"/>
      <c r="AT933" s="68"/>
      <c r="AU933" s="30"/>
      <c r="AV933" s="30"/>
      <c r="AW933" s="30"/>
      <c r="AX933" s="30"/>
      <c r="AY933" s="30"/>
      <c r="AZ933" s="30"/>
      <c r="BA933" s="30"/>
      <c r="BB933" s="30"/>
      <c r="BC933" s="30"/>
      <c r="BD933" s="30"/>
      <c r="BE933" s="30"/>
      <c r="BF933" s="30"/>
      <c r="BG933" s="30"/>
      <c r="BH933" s="30"/>
      <c r="BI933" s="30"/>
      <c r="BJ933" s="30"/>
      <c r="BK933" s="30"/>
      <c r="BL933" s="30"/>
      <c r="BM933" s="30"/>
      <c r="BN933" s="30"/>
      <c r="BO933" s="30"/>
    </row>
    <row r="934" spans="1:67" ht="27" customHeight="1" x14ac:dyDescent="0.2">
      <c r="A934" s="63"/>
      <c r="B934" s="30"/>
      <c r="C934" s="30"/>
      <c r="D934" s="30"/>
      <c r="E934" s="30"/>
      <c r="F934" s="30"/>
      <c r="G934" s="30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64"/>
      <c r="S934" s="3"/>
      <c r="T934" s="65"/>
      <c r="U934" s="3"/>
      <c r="V934" s="66"/>
      <c r="W934" s="3"/>
      <c r="X934" s="67"/>
      <c r="Y934" s="3"/>
      <c r="Z934" s="66"/>
      <c r="AA934" s="64"/>
      <c r="AB934" s="3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  <c r="AP934" s="30"/>
      <c r="AQ934" s="30"/>
      <c r="AR934" s="30"/>
      <c r="AS934" s="68"/>
      <c r="AT934" s="68"/>
      <c r="AU934" s="30"/>
      <c r="AV934" s="30"/>
      <c r="AW934" s="30"/>
      <c r="AX934" s="30"/>
      <c r="AY934" s="30"/>
      <c r="AZ934" s="30"/>
      <c r="BA934" s="30"/>
      <c r="BB934" s="30"/>
      <c r="BC934" s="30"/>
      <c r="BD934" s="30"/>
      <c r="BE934" s="30"/>
      <c r="BF934" s="30"/>
      <c r="BG934" s="30"/>
      <c r="BH934" s="30"/>
      <c r="BI934" s="30"/>
      <c r="BJ934" s="30"/>
      <c r="BK934" s="30"/>
      <c r="BL934" s="30"/>
      <c r="BM934" s="30"/>
      <c r="BN934" s="30"/>
      <c r="BO934" s="30"/>
    </row>
    <row r="935" spans="1:67" ht="27" customHeight="1" x14ac:dyDescent="0.2">
      <c r="A935" s="63"/>
      <c r="B935" s="30"/>
      <c r="C935" s="30"/>
      <c r="D935" s="30"/>
      <c r="E935" s="30"/>
      <c r="F935" s="30"/>
      <c r="G935" s="30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64"/>
      <c r="S935" s="3"/>
      <c r="T935" s="65"/>
      <c r="U935" s="3"/>
      <c r="V935" s="66"/>
      <c r="W935" s="3"/>
      <c r="X935" s="67"/>
      <c r="Y935" s="3"/>
      <c r="Z935" s="66"/>
      <c r="AA935" s="64"/>
      <c r="AB935" s="3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  <c r="AP935" s="30"/>
      <c r="AQ935" s="30"/>
      <c r="AR935" s="30"/>
      <c r="AS935" s="68"/>
      <c r="AT935" s="68"/>
      <c r="AU935" s="30"/>
      <c r="AV935" s="30"/>
      <c r="AW935" s="30"/>
      <c r="AX935" s="30"/>
      <c r="AY935" s="30"/>
      <c r="AZ935" s="30"/>
      <c r="BA935" s="30"/>
      <c r="BB935" s="30"/>
      <c r="BC935" s="30"/>
      <c r="BD935" s="30"/>
      <c r="BE935" s="30"/>
      <c r="BF935" s="30"/>
      <c r="BG935" s="30"/>
      <c r="BH935" s="30"/>
      <c r="BI935" s="30"/>
      <c r="BJ935" s="30"/>
      <c r="BK935" s="30"/>
      <c r="BL935" s="30"/>
      <c r="BM935" s="30"/>
      <c r="BN935" s="30"/>
      <c r="BO935" s="30"/>
    </row>
    <row r="936" spans="1:67" ht="27" customHeight="1" x14ac:dyDescent="0.2">
      <c r="A936" s="63"/>
      <c r="B936" s="30"/>
      <c r="C936" s="30"/>
      <c r="D936" s="30"/>
      <c r="E936" s="30"/>
      <c r="F936" s="30"/>
      <c r="G936" s="30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64"/>
      <c r="S936" s="3"/>
      <c r="T936" s="65"/>
      <c r="U936" s="3"/>
      <c r="V936" s="66"/>
      <c r="W936" s="3"/>
      <c r="X936" s="67"/>
      <c r="Y936" s="3"/>
      <c r="Z936" s="66"/>
      <c r="AA936" s="64"/>
      <c r="AB936" s="3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  <c r="AP936" s="30"/>
      <c r="AQ936" s="30"/>
      <c r="AR936" s="30"/>
      <c r="AS936" s="68"/>
      <c r="AT936" s="68"/>
      <c r="AU936" s="30"/>
      <c r="AV936" s="30"/>
      <c r="AW936" s="30"/>
      <c r="AX936" s="30"/>
      <c r="AY936" s="30"/>
      <c r="AZ936" s="30"/>
      <c r="BA936" s="30"/>
      <c r="BB936" s="30"/>
      <c r="BC936" s="30"/>
      <c r="BD936" s="30"/>
      <c r="BE936" s="30"/>
      <c r="BF936" s="30"/>
      <c r="BG936" s="30"/>
      <c r="BH936" s="30"/>
      <c r="BI936" s="30"/>
      <c r="BJ936" s="30"/>
      <c r="BK936" s="30"/>
      <c r="BL936" s="30"/>
      <c r="BM936" s="30"/>
      <c r="BN936" s="30"/>
      <c r="BO936" s="30"/>
    </row>
    <row r="937" spans="1:67" ht="27" customHeight="1" x14ac:dyDescent="0.2">
      <c r="A937" s="63"/>
      <c r="B937" s="30"/>
      <c r="C937" s="30"/>
      <c r="D937" s="30"/>
      <c r="E937" s="30"/>
      <c r="F937" s="30"/>
      <c r="G937" s="30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64"/>
      <c r="S937" s="3"/>
      <c r="T937" s="65"/>
      <c r="U937" s="3"/>
      <c r="V937" s="66"/>
      <c r="W937" s="3"/>
      <c r="X937" s="67"/>
      <c r="Y937" s="3"/>
      <c r="Z937" s="66"/>
      <c r="AA937" s="64"/>
      <c r="AB937" s="3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  <c r="AP937" s="30"/>
      <c r="AQ937" s="30"/>
      <c r="AR937" s="30"/>
      <c r="AS937" s="68"/>
      <c r="AT937" s="68"/>
      <c r="AU937" s="30"/>
      <c r="AV937" s="30"/>
      <c r="AW937" s="30"/>
      <c r="AX937" s="30"/>
      <c r="AY937" s="30"/>
      <c r="AZ937" s="30"/>
      <c r="BA937" s="30"/>
      <c r="BB937" s="30"/>
      <c r="BC937" s="30"/>
      <c r="BD937" s="30"/>
      <c r="BE937" s="30"/>
      <c r="BF937" s="30"/>
      <c r="BG937" s="30"/>
      <c r="BH937" s="30"/>
      <c r="BI937" s="30"/>
      <c r="BJ937" s="30"/>
      <c r="BK937" s="30"/>
      <c r="BL937" s="30"/>
      <c r="BM937" s="30"/>
      <c r="BN937" s="30"/>
      <c r="BO937" s="30"/>
    </row>
    <row r="938" spans="1:67" ht="27" customHeight="1" x14ac:dyDescent="0.2">
      <c r="A938" s="63"/>
      <c r="B938" s="30"/>
      <c r="C938" s="30"/>
      <c r="D938" s="30"/>
      <c r="E938" s="30"/>
      <c r="F938" s="30"/>
      <c r="G938" s="30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64"/>
      <c r="S938" s="3"/>
      <c r="T938" s="65"/>
      <c r="U938" s="3"/>
      <c r="V938" s="66"/>
      <c r="W938" s="3"/>
      <c r="X938" s="67"/>
      <c r="Y938" s="3"/>
      <c r="Z938" s="66"/>
      <c r="AA938" s="64"/>
      <c r="AB938" s="3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  <c r="AP938" s="30"/>
      <c r="AQ938" s="30"/>
      <c r="AR938" s="30"/>
      <c r="AS938" s="68"/>
      <c r="AT938" s="68"/>
      <c r="AU938" s="30"/>
      <c r="AV938" s="30"/>
      <c r="AW938" s="30"/>
      <c r="AX938" s="30"/>
      <c r="AY938" s="30"/>
      <c r="AZ938" s="30"/>
      <c r="BA938" s="30"/>
      <c r="BB938" s="30"/>
      <c r="BC938" s="30"/>
      <c r="BD938" s="30"/>
      <c r="BE938" s="30"/>
      <c r="BF938" s="30"/>
      <c r="BG938" s="30"/>
      <c r="BH938" s="30"/>
      <c r="BI938" s="30"/>
      <c r="BJ938" s="30"/>
      <c r="BK938" s="30"/>
      <c r="BL938" s="30"/>
      <c r="BM938" s="30"/>
      <c r="BN938" s="30"/>
      <c r="BO938" s="30"/>
    </row>
    <row r="939" spans="1:67" ht="27" customHeight="1" x14ac:dyDescent="0.2">
      <c r="A939" s="63"/>
      <c r="B939" s="30"/>
      <c r="C939" s="30"/>
      <c r="D939" s="30"/>
      <c r="E939" s="30"/>
      <c r="F939" s="30"/>
      <c r="G939" s="30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64"/>
      <c r="S939" s="3"/>
      <c r="T939" s="65"/>
      <c r="U939" s="3"/>
      <c r="V939" s="66"/>
      <c r="W939" s="3"/>
      <c r="X939" s="67"/>
      <c r="Y939" s="3"/>
      <c r="Z939" s="66"/>
      <c r="AA939" s="64"/>
      <c r="AB939" s="3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  <c r="AP939" s="30"/>
      <c r="AQ939" s="30"/>
      <c r="AR939" s="30"/>
      <c r="AS939" s="68"/>
      <c r="AT939" s="68"/>
      <c r="AU939" s="30"/>
      <c r="AV939" s="30"/>
      <c r="AW939" s="30"/>
      <c r="AX939" s="30"/>
      <c r="AY939" s="30"/>
      <c r="AZ939" s="30"/>
      <c r="BA939" s="30"/>
      <c r="BB939" s="30"/>
      <c r="BC939" s="30"/>
      <c r="BD939" s="30"/>
      <c r="BE939" s="30"/>
      <c r="BF939" s="30"/>
      <c r="BG939" s="30"/>
      <c r="BH939" s="30"/>
      <c r="BI939" s="30"/>
      <c r="BJ939" s="30"/>
      <c r="BK939" s="30"/>
      <c r="BL939" s="30"/>
      <c r="BM939" s="30"/>
      <c r="BN939" s="30"/>
      <c r="BO939" s="30"/>
    </row>
    <row r="940" spans="1:67" ht="27" customHeight="1" x14ac:dyDescent="0.2">
      <c r="A940" s="63"/>
      <c r="B940" s="30"/>
      <c r="C940" s="30"/>
      <c r="D940" s="30"/>
      <c r="E940" s="30"/>
      <c r="F940" s="30"/>
      <c r="G940" s="30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64"/>
      <c r="S940" s="3"/>
      <c r="T940" s="65"/>
      <c r="U940" s="3"/>
      <c r="V940" s="66"/>
      <c r="W940" s="3"/>
      <c r="X940" s="67"/>
      <c r="Y940" s="3"/>
      <c r="Z940" s="66"/>
      <c r="AA940" s="64"/>
      <c r="AB940" s="3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  <c r="AP940" s="30"/>
      <c r="AQ940" s="30"/>
      <c r="AR940" s="30"/>
      <c r="AS940" s="68"/>
      <c r="AT940" s="68"/>
      <c r="AU940" s="30"/>
      <c r="AV940" s="30"/>
      <c r="AW940" s="30"/>
      <c r="AX940" s="30"/>
      <c r="AY940" s="30"/>
      <c r="AZ940" s="30"/>
      <c r="BA940" s="30"/>
      <c r="BB940" s="30"/>
      <c r="BC940" s="30"/>
      <c r="BD940" s="30"/>
      <c r="BE940" s="30"/>
      <c r="BF940" s="30"/>
      <c r="BG940" s="30"/>
      <c r="BH940" s="30"/>
      <c r="BI940" s="30"/>
      <c r="BJ940" s="30"/>
      <c r="BK940" s="30"/>
      <c r="BL940" s="30"/>
      <c r="BM940" s="30"/>
      <c r="BN940" s="30"/>
      <c r="BO940" s="30"/>
    </row>
    <row r="941" spans="1:67" ht="27" customHeight="1" x14ac:dyDescent="0.2">
      <c r="A941" s="63"/>
      <c r="B941" s="30"/>
      <c r="C941" s="30"/>
      <c r="D941" s="30"/>
      <c r="E941" s="30"/>
      <c r="F941" s="30"/>
      <c r="G941" s="30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64"/>
      <c r="S941" s="3"/>
      <c r="T941" s="65"/>
      <c r="U941" s="3"/>
      <c r="V941" s="66"/>
      <c r="W941" s="3"/>
      <c r="X941" s="67"/>
      <c r="Y941" s="3"/>
      <c r="Z941" s="66"/>
      <c r="AA941" s="64"/>
      <c r="AB941" s="3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  <c r="AP941" s="30"/>
      <c r="AQ941" s="30"/>
      <c r="AR941" s="30"/>
      <c r="AS941" s="68"/>
      <c r="AT941" s="68"/>
      <c r="AU941" s="30"/>
      <c r="AV941" s="30"/>
      <c r="AW941" s="30"/>
      <c r="AX941" s="30"/>
      <c r="AY941" s="30"/>
      <c r="AZ941" s="30"/>
      <c r="BA941" s="30"/>
      <c r="BB941" s="30"/>
      <c r="BC941" s="30"/>
      <c r="BD941" s="30"/>
      <c r="BE941" s="30"/>
      <c r="BF941" s="30"/>
      <c r="BG941" s="30"/>
      <c r="BH941" s="30"/>
      <c r="BI941" s="30"/>
      <c r="BJ941" s="30"/>
      <c r="BK941" s="30"/>
      <c r="BL941" s="30"/>
      <c r="BM941" s="30"/>
      <c r="BN941" s="30"/>
      <c r="BO941" s="30"/>
    </row>
    <row r="942" spans="1:67" ht="27" customHeight="1" x14ac:dyDescent="0.2">
      <c r="A942" s="63"/>
      <c r="B942" s="30"/>
      <c r="C942" s="30"/>
      <c r="D942" s="30"/>
      <c r="E942" s="30"/>
      <c r="F942" s="30"/>
      <c r="G942" s="30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64"/>
      <c r="S942" s="3"/>
      <c r="T942" s="65"/>
      <c r="U942" s="3"/>
      <c r="V942" s="66"/>
      <c r="W942" s="3"/>
      <c r="X942" s="67"/>
      <c r="Y942" s="3"/>
      <c r="Z942" s="66"/>
      <c r="AA942" s="64"/>
      <c r="AB942" s="3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  <c r="AP942" s="30"/>
      <c r="AQ942" s="30"/>
      <c r="AR942" s="30"/>
      <c r="AS942" s="68"/>
      <c r="AT942" s="68"/>
      <c r="AU942" s="30"/>
      <c r="AV942" s="30"/>
      <c r="AW942" s="30"/>
      <c r="AX942" s="30"/>
      <c r="AY942" s="30"/>
      <c r="AZ942" s="30"/>
      <c r="BA942" s="30"/>
      <c r="BB942" s="30"/>
      <c r="BC942" s="30"/>
      <c r="BD942" s="30"/>
      <c r="BE942" s="30"/>
      <c r="BF942" s="30"/>
      <c r="BG942" s="30"/>
      <c r="BH942" s="30"/>
      <c r="BI942" s="30"/>
      <c r="BJ942" s="30"/>
      <c r="BK942" s="30"/>
      <c r="BL942" s="30"/>
      <c r="BM942" s="30"/>
      <c r="BN942" s="30"/>
      <c r="BO942" s="30"/>
    </row>
    <row r="943" spans="1:67" ht="27" customHeight="1" x14ac:dyDescent="0.2">
      <c r="A943" s="63"/>
      <c r="B943" s="30"/>
      <c r="C943" s="30"/>
      <c r="D943" s="30"/>
      <c r="E943" s="30"/>
      <c r="F943" s="30"/>
      <c r="G943" s="30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64"/>
      <c r="S943" s="3"/>
      <c r="T943" s="65"/>
      <c r="U943" s="3"/>
      <c r="V943" s="66"/>
      <c r="W943" s="3"/>
      <c r="X943" s="67"/>
      <c r="Y943" s="3"/>
      <c r="Z943" s="66"/>
      <c r="AA943" s="64"/>
      <c r="AB943" s="3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  <c r="AP943" s="30"/>
      <c r="AQ943" s="30"/>
      <c r="AR943" s="30"/>
      <c r="AS943" s="68"/>
      <c r="AT943" s="68"/>
      <c r="AU943" s="30"/>
      <c r="AV943" s="30"/>
      <c r="AW943" s="30"/>
      <c r="AX943" s="30"/>
      <c r="AY943" s="30"/>
      <c r="AZ943" s="30"/>
      <c r="BA943" s="30"/>
      <c r="BB943" s="30"/>
      <c r="BC943" s="30"/>
      <c r="BD943" s="30"/>
      <c r="BE943" s="30"/>
      <c r="BF943" s="30"/>
      <c r="BG943" s="30"/>
      <c r="BH943" s="30"/>
      <c r="BI943" s="30"/>
      <c r="BJ943" s="30"/>
      <c r="BK943" s="30"/>
      <c r="BL943" s="30"/>
      <c r="BM943" s="30"/>
      <c r="BN943" s="30"/>
      <c r="BO943" s="30"/>
    </row>
    <row r="944" spans="1:67" ht="27" customHeight="1" x14ac:dyDescent="0.2">
      <c r="A944" s="63"/>
      <c r="B944" s="30"/>
      <c r="C944" s="30"/>
      <c r="D944" s="30"/>
      <c r="E944" s="30"/>
      <c r="F944" s="30"/>
      <c r="G944" s="30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64"/>
      <c r="S944" s="3"/>
      <c r="T944" s="65"/>
      <c r="U944" s="3"/>
      <c r="V944" s="66"/>
      <c r="W944" s="3"/>
      <c r="X944" s="67"/>
      <c r="Y944" s="3"/>
      <c r="Z944" s="66"/>
      <c r="AA944" s="64"/>
      <c r="AB944" s="3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  <c r="AP944" s="30"/>
      <c r="AQ944" s="30"/>
      <c r="AR944" s="30"/>
      <c r="AS944" s="68"/>
      <c r="AT944" s="68"/>
      <c r="AU944" s="30"/>
      <c r="AV944" s="30"/>
      <c r="AW944" s="30"/>
      <c r="AX944" s="30"/>
      <c r="AY944" s="30"/>
      <c r="AZ944" s="30"/>
      <c r="BA944" s="30"/>
      <c r="BB944" s="30"/>
      <c r="BC944" s="30"/>
      <c r="BD944" s="30"/>
      <c r="BE944" s="30"/>
      <c r="BF944" s="30"/>
      <c r="BG944" s="30"/>
      <c r="BH944" s="30"/>
      <c r="BI944" s="30"/>
      <c r="BJ944" s="30"/>
      <c r="BK944" s="30"/>
      <c r="BL944" s="30"/>
      <c r="BM944" s="30"/>
      <c r="BN944" s="30"/>
      <c r="BO944" s="30"/>
    </row>
    <row r="945" spans="1:67" ht="27" customHeight="1" x14ac:dyDescent="0.2">
      <c r="A945" s="63"/>
      <c r="B945" s="30"/>
      <c r="C945" s="30"/>
      <c r="D945" s="30"/>
      <c r="E945" s="30"/>
      <c r="F945" s="30"/>
      <c r="G945" s="30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64"/>
      <c r="S945" s="3"/>
      <c r="T945" s="65"/>
      <c r="U945" s="3"/>
      <c r="V945" s="66"/>
      <c r="W945" s="3"/>
      <c r="X945" s="67"/>
      <c r="Y945" s="3"/>
      <c r="Z945" s="66"/>
      <c r="AA945" s="64"/>
      <c r="AB945" s="3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  <c r="AP945" s="30"/>
      <c r="AQ945" s="30"/>
      <c r="AR945" s="30"/>
      <c r="AS945" s="68"/>
      <c r="AT945" s="68"/>
      <c r="AU945" s="30"/>
      <c r="AV945" s="30"/>
      <c r="AW945" s="30"/>
      <c r="AX945" s="30"/>
      <c r="AY945" s="30"/>
      <c r="AZ945" s="30"/>
      <c r="BA945" s="30"/>
      <c r="BB945" s="30"/>
      <c r="BC945" s="30"/>
      <c r="BD945" s="30"/>
      <c r="BE945" s="30"/>
      <c r="BF945" s="30"/>
      <c r="BG945" s="30"/>
      <c r="BH945" s="30"/>
      <c r="BI945" s="30"/>
      <c r="BJ945" s="30"/>
      <c r="BK945" s="30"/>
      <c r="BL945" s="30"/>
      <c r="BM945" s="30"/>
      <c r="BN945" s="30"/>
      <c r="BO945" s="30"/>
    </row>
    <row r="946" spans="1:67" ht="27" customHeight="1" x14ac:dyDescent="0.2">
      <c r="A946" s="63"/>
      <c r="B946" s="30"/>
      <c r="C946" s="30"/>
      <c r="D946" s="30"/>
      <c r="E946" s="30"/>
      <c r="F946" s="30"/>
      <c r="G946" s="30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64"/>
      <c r="S946" s="3"/>
      <c r="T946" s="65"/>
      <c r="U946" s="3"/>
      <c r="V946" s="66"/>
      <c r="W946" s="3"/>
      <c r="X946" s="67"/>
      <c r="Y946" s="3"/>
      <c r="Z946" s="66"/>
      <c r="AA946" s="64"/>
      <c r="AB946" s="3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  <c r="AP946" s="30"/>
      <c r="AQ946" s="30"/>
      <c r="AR946" s="30"/>
      <c r="AS946" s="68"/>
      <c r="AT946" s="68"/>
      <c r="AU946" s="30"/>
      <c r="AV946" s="30"/>
      <c r="AW946" s="30"/>
      <c r="AX946" s="30"/>
      <c r="AY946" s="30"/>
      <c r="AZ946" s="30"/>
      <c r="BA946" s="30"/>
      <c r="BB946" s="30"/>
      <c r="BC946" s="30"/>
      <c r="BD946" s="30"/>
      <c r="BE946" s="30"/>
      <c r="BF946" s="30"/>
      <c r="BG946" s="30"/>
      <c r="BH946" s="30"/>
      <c r="BI946" s="30"/>
      <c r="BJ946" s="30"/>
      <c r="BK946" s="30"/>
      <c r="BL946" s="30"/>
      <c r="BM946" s="30"/>
      <c r="BN946" s="30"/>
      <c r="BO946" s="30"/>
    </row>
    <row r="947" spans="1:67" ht="27" customHeight="1" x14ac:dyDescent="0.2">
      <c r="A947" s="63"/>
      <c r="B947" s="30"/>
      <c r="C947" s="30"/>
      <c r="D947" s="30"/>
      <c r="E947" s="30"/>
      <c r="F947" s="30"/>
      <c r="G947" s="30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64"/>
      <c r="S947" s="3"/>
      <c r="T947" s="65"/>
      <c r="U947" s="3"/>
      <c r="V947" s="66"/>
      <c r="W947" s="3"/>
      <c r="X947" s="67"/>
      <c r="Y947" s="3"/>
      <c r="Z947" s="66"/>
      <c r="AA947" s="64"/>
      <c r="AB947" s="3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  <c r="AP947" s="30"/>
      <c r="AQ947" s="30"/>
      <c r="AR947" s="30"/>
      <c r="AS947" s="68"/>
      <c r="AT947" s="68"/>
      <c r="AU947" s="30"/>
      <c r="AV947" s="30"/>
      <c r="AW947" s="30"/>
      <c r="AX947" s="30"/>
      <c r="AY947" s="30"/>
      <c r="AZ947" s="30"/>
      <c r="BA947" s="30"/>
      <c r="BB947" s="30"/>
      <c r="BC947" s="30"/>
      <c r="BD947" s="30"/>
      <c r="BE947" s="30"/>
      <c r="BF947" s="30"/>
      <c r="BG947" s="30"/>
      <c r="BH947" s="30"/>
      <c r="BI947" s="30"/>
      <c r="BJ947" s="30"/>
      <c r="BK947" s="30"/>
      <c r="BL947" s="30"/>
      <c r="BM947" s="30"/>
      <c r="BN947" s="30"/>
      <c r="BO947" s="30"/>
    </row>
    <row r="948" spans="1:67" ht="27" customHeight="1" x14ac:dyDescent="0.2">
      <c r="A948" s="63"/>
      <c r="B948" s="30"/>
      <c r="C948" s="30"/>
      <c r="D948" s="30"/>
      <c r="E948" s="30"/>
      <c r="F948" s="30"/>
      <c r="G948" s="30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64"/>
      <c r="S948" s="3"/>
      <c r="T948" s="65"/>
      <c r="U948" s="3"/>
      <c r="V948" s="66"/>
      <c r="W948" s="3"/>
      <c r="X948" s="67"/>
      <c r="Y948" s="3"/>
      <c r="Z948" s="66"/>
      <c r="AA948" s="64"/>
      <c r="AB948" s="3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  <c r="AP948" s="30"/>
      <c r="AQ948" s="30"/>
      <c r="AR948" s="30"/>
      <c r="AS948" s="68"/>
      <c r="AT948" s="68"/>
      <c r="AU948" s="30"/>
      <c r="AV948" s="30"/>
      <c r="AW948" s="30"/>
      <c r="AX948" s="30"/>
      <c r="AY948" s="30"/>
      <c r="AZ948" s="30"/>
      <c r="BA948" s="30"/>
      <c r="BB948" s="30"/>
      <c r="BC948" s="30"/>
      <c r="BD948" s="30"/>
      <c r="BE948" s="30"/>
      <c r="BF948" s="30"/>
      <c r="BG948" s="30"/>
      <c r="BH948" s="30"/>
      <c r="BI948" s="30"/>
      <c r="BJ948" s="30"/>
      <c r="BK948" s="30"/>
      <c r="BL948" s="30"/>
      <c r="BM948" s="30"/>
      <c r="BN948" s="30"/>
      <c r="BO948" s="30"/>
    </row>
    <row r="949" spans="1:67" ht="27" customHeight="1" x14ac:dyDescent="0.2">
      <c r="A949" s="63"/>
      <c r="B949" s="30"/>
      <c r="C949" s="30"/>
      <c r="D949" s="30"/>
      <c r="E949" s="30"/>
      <c r="F949" s="30"/>
      <c r="G949" s="30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64"/>
      <c r="S949" s="3"/>
      <c r="T949" s="65"/>
      <c r="U949" s="3"/>
      <c r="V949" s="66"/>
      <c r="W949" s="3"/>
      <c r="X949" s="67"/>
      <c r="Y949" s="3"/>
      <c r="Z949" s="66"/>
      <c r="AA949" s="64"/>
      <c r="AB949" s="3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  <c r="AP949" s="30"/>
      <c r="AQ949" s="30"/>
      <c r="AR949" s="30"/>
      <c r="AS949" s="68"/>
      <c r="AT949" s="68"/>
      <c r="AU949" s="30"/>
      <c r="AV949" s="30"/>
      <c r="AW949" s="30"/>
      <c r="AX949" s="30"/>
      <c r="AY949" s="30"/>
      <c r="AZ949" s="30"/>
      <c r="BA949" s="30"/>
      <c r="BB949" s="30"/>
      <c r="BC949" s="30"/>
      <c r="BD949" s="30"/>
      <c r="BE949" s="30"/>
      <c r="BF949" s="30"/>
      <c r="BG949" s="30"/>
      <c r="BH949" s="30"/>
      <c r="BI949" s="30"/>
      <c r="BJ949" s="30"/>
      <c r="BK949" s="30"/>
      <c r="BL949" s="30"/>
      <c r="BM949" s="30"/>
      <c r="BN949" s="30"/>
      <c r="BO949" s="30"/>
    </row>
    <row r="950" spans="1:67" ht="27" customHeight="1" x14ac:dyDescent="0.2">
      <c r="A950" s="63"/>
      <c r="B950" s="30"/>
      <c r="C950" s="30"/>
      <c r="D950" s="30"/>
      <c r="E950" s="30"/>
      <c r="F950" s="30"/>
      <c r="G950" s="30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64"/>
      <c r="S950" s="3"/>
      <c r="T950" s="65"/>
      <c r="U950" s="3"/>
      <c r="V950" s="66"/>
      <c r="W950" s="3"/>
      <c r="X950" s="67"/>
      <c r="Y950" s="3"/>
      <c r="Z950" s="66"/>
      <c r="AA950" s="64"/>
      <c r="AB950" s="3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  <c r="AP950" s="30"/>
      <c r="AQ950" s="30"/>
      <c r="AR950" s="30"/>
      <c r="AS950" s="68"/>
      <c r="AT950" s="68"/>
      <c r="AU950" s="30"/>
      <c r="AV950" s="30"/>
      <c r="AW950" s="30"/>
      <c r="AX950" s="30"/>
      <c r="AY950" s="30"/>
      <c r="AZ950" s="30"/>
      <c r="BA950" s="30"/>
      <c r="BB950" s="30"/>
      <c r="BC950" s="30"/>
      <c r="BD950" s="30"/>
      <c r="BE950" s="30"/>
      <c r="BF950" s="30"/>
      <c r="BG950" s="30"/>
      <c r="BH950" s="30"/>
      <c r="BI950" s="30"/>
      <c r="BJ950" s="30"/>
      <c r="BK950" s="30"/>
      <c r="BL950" s="30"/>
      <c r="BM950" s="30"/>
      <c r="BN950" s="30"/>
      <c r="BO950" s="30"/>
    </row>
    <row r="951" spans="1:67" ht="27" customHeight="1" x14ac:dyDescent="0.2">
      <c r="A951" s="63"/>
      <c r="B951" s="30"/>
      <c r="C951" s="30"/>
      <c r="D951" s="30"/>
      <c r="E951" s="30"/>
      <c r="F951" s="30"/>
      <c r="G951" s="30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64"/>
      <c r="S951" s="3"/>
      <c r="T951" s="65"/>
      <c r="U951" s="3"/>
      <c r="V951" s="66"/>
      <c r="W951" s="3"/>
      <c r="X951" s="67"/>
      <c r="Y951" s="3"/>
      <c r="Z951" s="66"/>
      <c r="AA951" s="64"/>
      <c r="AB951" s="3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  <c r="AP951" s="30"/>
      <c r="AQ951" s="30"/>
      <c r="AR951" s="30"/>
      <c r="AS951" s="68"/>
      <c r="AT951" s="68"/>
      <c r="AU951" s="30"/>
      <c r="AV951" s="30"/>
      <c r="AW951" s="30"/>
      <c r="AX951" s="30"/>
      <c r="AY951" s="30"/>
      <c r="AZ951" s="30"/>
      <c r="BA951" s="30"/>
      <c r="BB951" s="30"/>
      <c r="BC951" s="30"/>
      <c r="BD951" s="30"/>
      <c r="BE951" s="30"/>
      <c r="BF951" s="30"/>
      <c r="BG951" s="30"/>
      <c r="BH951" s="30"/>
      <c r="BI951" s="30"/>
      <c r="BJ951" s="30"/>
      <c r="BK951" s="30"/>
      <c r="BL951" s="30"/>
      <c r="BM951" s="30"/>
      <c r="BN951" s="30"/>
      <c r="BO951" s="30"/>
    </row>
    <row r="952" spans="1:67" ht="27" customHeight="1" x14ac:dyDescent="0.2">
      <c r="A952" s="63"/>
      <c r="B952" s="30"/>
      <c r="C952" s="30"/>
      <c r="D952" s="30"/>
      <c r="E952" s="30"/>
      <c r="F952" s="30"/>
      <c r="G952" s="30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64"/>
      <c r="S952" s="3"/>
      <c r="T952" s="65"/>
      <c r="U952" s="3"/>
      <c r="V952" s="66"/>
      <c r="W952" s="3"/>
      <c r="X952" s="67"/>
      <c r="Y952" s="3"/>
      <c r="Z952" s="66"/>
      <c r="AA952" s="64"/>
      <c r="AB952" s="3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  <c r="AO952" s="30"/>
      <c r="AP952" s="30"/>
      <c r="AQ952" s="30"/>
      <c r="AR952" s="30"/>
      <c r="AS952" s="68"/>
      <c r="AT952" s="68"/>
      <c r="AU952" s="30"/>
      <c r="AV952" s="30"/>
      <c r="AW952" s="30"/>
      <c r="AX952" s="30"/>
      <c r="AY952" s="30"/>
      <c r="AZ952" s="30"/>
      <c r="BA952" s="30"/>
      <c r="BB952" s="30"/>
      <c r="BC952" s="30"/>
      <c r="BD952" s="30"/>
      <c r="BE952" s="30"/>
      <c r="BF952" s="30"/>
      <c r="BG952" s="30"/>
      <c r="BH952" s="30"/>
      <c r="BI952" s="30"/>
      <c r="BJ952" s="30"/>
      <c r="BK952" s="30"/>
      <c r="BL952" s="30"/>
      <c r="BM952" s="30"/>
      <c r="BN952" s="30"/>
      <c r="BO952" s="30"/>
    </row>
    <row r="953" spans="1:67" ht="27" customHeight="1" x14ac:dyDescent="0.2">
      <c r="A953" s="63"/>
      <c r="B953" s="30"/>
      <c r="C953" s="30"/>
      <c r="D953" s="30"/>
      <c r="E953" s="30"/>
      <c r="F953" s="30"/>
      <c r="G953" s="30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64"/>
      <c r="S953" s="3"/>
      <c r="T953" s="65"/>
      <c r="U953" s="3"/>
      <c r="V953" s="66"/>
      <c r="W953" s="3"/>
      <c r="X953" s="67"/>
      <c r="Y953" s="3"/>
      <c r="Z953" s="66"/>
      <c r="AA953" s="64"/>
      <c r="AB953" s="3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  <c r="AP953" s="30"/>
      <c r="AQ953" s="30"/>
      <c r="AR953" s="30"/>
      <c r="AS953" s="68"/>
      <c r="AT953" s="68"/>
      <c r="AU953" s="30"/>
      <c r="AV953" s="30"/>
      <c r="AW953" s="30"/>
      <c r="AX953" s="30"/>
      <c r="AY953" s="30"/>
      <c r="AZ953" s="30"/>
      <c r="BA953" s="30"/>
      <c r="BB953" s="30"/>
      <c r="BC953" s="30"/>
      <c r="BD953" s="30"/>
      <c r="BE953" s="30"/>
      <c r="BF953" s="30"/>
      <c r="BG953" s="30"/>
      <c r="BH953" s="30"/>
      <c r="BI953" s="30"/>
      <c r="BJ953" s="30"/>
      <c r="BK953" s="30"/>
      <c r="BL953" s="30"/>
      <c r="BM953" s="30"/>
      <c r="BN953" s="30"/>
      <c r="BO953" s="30"/>
    </row>
    <row r="954" spans="1:67" ht="27" customHeight="1" x14ac:dyDescent="0.2">
      <c r="A954" s="63"/>
      <c r="B954" s="30"/>
      <c r="C954" s="30"/>
      <c r="D954" s="30"/>
      <c r="E954" s="30"/>
      <c r="F954" s="30"/>
      <c r="G954" s="30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64"/>
      <c r="S954" s="3"/>
      <c r="T954" s="65"/>
      <c r="U954" s="3"/>
      <c r="V954" s="66"/>
      <c r="W954" s="3"/>
      <c r="X954" s="67"/>
      <c r="Y954" s="3"/>
      <c r="Z954" s="66"/>
      <c r="AA954" s="64"/>
      <c r="AB954" s="3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  <c r="AP954" s="30"/>
      <c r="AQ954" s="30"/>
      <c r="AR954" s="30"/>
      <c r="AS954" s="68"/>
      <c r="AT954" s="68"/>
      <c r="AU954" s="30"/>
      <c r="AV954" s="30"/>
      <c r="AW954" s="30"/>
      <c r="AX954" s="30"/>
      <c r="AY954" s="30"/>
      <c r="AZ954" s="30"/>
      <c r="BA954" s="30"/>
      <c r="BB954" s="30"/>
      <c r="BC954" s="30"/>
      <c r="BD954" s="30"/>
      <c r="BE954" s="30"/>
      <c r="BF954" s="30"/>
      <c r="BG954" s="30"/>
      <c r="BH954" s="30"/>
      <c r="BI954" s="30"/>
      <c r="BJ954" s="30"/>
      <c r="BK954" s="30"/>
      <c r="BL954" s="30"/>
      <c r="BM954" s="30"/>
      <c r="BN954" s="30"/>
      <c r="BO954" s="30"/>
    </row>
    <row r="955" spans="1:67" ht="27" customHeight="1" x14ac:dyDescent="0.2">
      <c r="A955" s="63"/>
      <c r="B955" s="30"/>
      <c r="C955" s="30"/>
      <c r="D955" s="30"/>
      <c r="E955" s="30"/>
      <c r="F955" s="30"/>
      <c r="G955" s="30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64"/>
      <c r="S955" s="3"/>
      <c r="T955" s="65"/>
      <c r="U955" s="3"/>
      <c r="V955" s="66"/>
      <c r="W955" s="3"/>
      <c r="X955" s="67"/>
      <c r="Y955" s="3"/>
      <c r="Z955" s="66"/>
      <c r="AA955" s="64"/>
      <c r="AB955" s="3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  <c r="AP955" s="30"/>
      <c r="AQ955" s="30"/>
      <c r="AR955" s="30"/>
      <c r="AS955" s="68"/>
      <c r="AT955" s="68"/>
      <c r="AU955" s="30"/>
      <c r="AV955" s="30"/>
      <c r="AW955" s="30"/>
      <c r="AX955" s="30"/>
      <c r="AY955" s="30"/>
      <c r="AZ955" s="30"/>
      <c r="BA955" s="30"/>
      <c r="BB955" s="30"/>
      <c r="BC955" s="30"/>
      <c r="BD955" s="30"/>
      <c r="BE955" s="30"/>
      <c r="BF955" s="30"/>
      <c r="BG955" s="30"/>
      <c r="BH955" s="30"/>
      <c r="BI955" s="30"/>
      <c r="BJ955" s="30"/>
      <c r="BK955" s="30"/>
      <c r="BL955" s="30"/>
      <c r="BM955" s="30"/>
      <c r="BN955" s="30"/>
      <c r="BO955" s="30"/>
    </row>
    <row r="956" spans="1:67" ht="27" customHeight="1" x14ac:dyDescent="0.2">
      <c r="A956" s="63"/>
      <c r="B956" s="30"/>
      <c r="C956" s="30"/>
      <c r="D956" s="30"/>
      <c r="E956" s="30"/>
      <c r="F956" s="30"/>
      <c r="G956" s="30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64"/>
      <c r="S956" s="3"/>
      <c r="T956" s="65"/>
      <c r="U956" s="3"/>
      <c r="V956" s="66"/>
      <c r="W956" s="3"/>
      <c r="X956" s="67"/>
      <c r="Y956" s="3"/>
      <c r="Z956" s="66"/>
      <c r="AA956" s="64"/>
      <c r="AB956" s="3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  <c r="AO956" s="30"/>
      <c r="AP956" s="30"/>
      <c r="AQ956" s="30"/>
      <c r="AR956" s="30"/>
      <c r="AS956" s="68"/>
      <c r="AT956" s="68"/>
      <c r="AU956" s="30"/>
      <c r="AV956" s="30"/>
      <c r="AW956" s="30"/>
      <c r="AX956" s="30"/>
      <c r="AY956" s="30"/>
      <c r="AZ956" s="30"/>
      <c r="BA956" s="30"/>
      <c r="BB956" s="30"/>
      <c r="BC956" s="30"/>
      <c r="BD956" s="30"/>
      <c r="BE956" s="30"/>
      <c r="BF956" s="30"/>
      <c r="BG956" s="30"/>
      <c r="BH956" s="30"/>
      <c r="BI956" s="30"/>
      <c r="BJ956" s="30"/>
      <c r="BK956" s="30"/>
      <c r="BL956" s="30"/>
      <c r="BM956" s="30"/>
      <c r="BN956" s="30"/>
      <c r="BO956" s="30"/>
    </row>
    <row r="957" spans="1:67" ht="27" customHeight="1" x14ac:dyDescent="0.2">
      <c r="A957" s="63"/>
      <c r="B957" s="30"/>
      <c r="C957" s="30"/>
      <c r="D957" s="30"/>
      <c r="E957" s="30"/>
      <c r="F957" s="30"/>
      <c r="G957" s="30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64"/>
      <c r="S957" s="3"/>
      <c r="T957" s="65"/>
      <c r="U957" s="3"/>
      <c r="V957" s="66"/>
      <c r="W957" s="3"/>
      <c r="X957" s="67"/>
      <c r="Y957" s="3"/>
      <c r="Z957" s="66"/>
      <c r="AA957" s="64"/>
      <c r="AB957" s="3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  <c r="AP957" s="30"/>
      <c r="AQ957" s="30"/>
      <c r="AR957" s="30"/>
      <c r="AS957" s="68"/>
      <c r="AT957" s="68"/>
      <c r="AU957" s="30"/>
      <c r="AV957" s="30"/>
      <c r="AW957" s="30"/>
      <c r="AX957" s="30"/>
      <c r="AY957" s="30"/>
      <c r="AZ957" s="30"/>
      <c r="BA957" s="30"/>
      <c r="BB957" s="30"/>
      <c r="BC957" s="30"/>
      <c r="BD957" s="30"/>
      <c r="BE957" s="30"/>
      <c r="BF957" s="30"/>
      <c r="BG957" s="30"/>
      <c r="BH957" s="30"/>
      <c r="BI957" s="30"/>
      <c r="BJ957" s="30"/>
      <c r="BK957" s="30"/>
      <c r="BL957" s="30"/>
      <c r="BM957" s="30"/>
      <c r="BN957" s="30"/>
      <c r="BO957" s="30"/>
    </row>
    <row r="958" spans="1:67" ht="27" customHeight="1" x14ac:dyDescent="0.2">
      <c r="A958" s="63"/>
      <c r="B958" s="30"/>
      <c r="C958" s="30"/>
      <c r="D958" s="30"/>
      <c r="E958" s="30"/>
      <c r="F958" s="30"/>
      <c r="G958" s="30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64"/>
      <c r="S958" s="3"/>
      <c r="T958" s="65"/>
      <c r="U958" s="3"/>
      <c r="V958" s="66"/>
      <c r="W958" s="3"/>
      <c r="X958" s="67"/>
      <c r="Y958" s="3"/>
      <c r="Z958" s="66"/>
      <c r="AA958" s="64"/>
      <c r="AB958" s="3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  <c r="AP958" s="30"/>
      <c r="AQ958" s="30"/>
      <c r="AR958" s="30"/>
      <c r="AS958" s="68"/>
      <c r="AT958" s="68"/>
      <c r="AU958" s="30"/>
      <c r="AV958" s="30"/>
      <c r="AW958" s="30"/>
      <c r="AX958" s="30"/>
      <c r="AY958" s="30"/>
      <c r="AZ958" s="30"/>
      <c r="BA958" s="30"/>
      <c r="BB958" s="30"/>
      <c r="BC958" s="30"/>
      <c r="BD958" s="30"/>
      <c r="BE958" s="30"/>
      <c r="BF958" s="30"/>
      <c r="BG958" s="30"/>
      <c r="BH958" s="30"/>
      <c r="BI958" s="30"/>
      <c r="BJ958" s="30"/>
      <c r="BK958" s="30"/>
      <c r="BL958" s="30"/>
      <c r="BM958" s="30"/>
      <c r="BN958" s="30"/>
      <c r="BO958" s="30"/>
    </row>
    <row r="959" spans="1:67" ht="27" customHeight="1" x14ac:dyDescent="0.2">
      <c r="A959" s="63"/>
      <c r="B959" s="30"/>
      <c r="C959" s="30"/>
      <c r="D959" s="30"/>
      <c r="E959" s="30"/>
      <c r="F959" s="30"/>
      <c r="G959" s="30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64"/>
      <c r="S959" s="3"/>
      <c r="T959" s="65"/>
      <c r="U959" s="3"/>
      <c r="V959" s="66"/>
      <c r="W959" s="3"/>
      <c r="X959" s="67"/>
      <c r="Y959" s="3"/>
      <c r="Z959" s="66"/>
      <c r="AA959" s="64"/>
      <c r="AB959" s="3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  <c r="AP959" s="30"/>
      <c r="AQ959" s="30"/>
      <c r="AR959" s="30"/>
      <c r="AS959" s="68"/>
      <c r="AT959" s="68"/>
      <c r="AU959" s="30"/>
      <c r="AV959" s="30"/>
      <c r="AW959" s="30"/>
      <c r="AX959" s="30"/>
      <c r="AY959" s="30"/>
      <c r="AZ959" s="30"/>
      <c r="BA959" s="30"/>
      <c r="BB959" s="30"/>
      <c r="BC959" s="30"/>
      <c r="BD959" s="30"/>
      <c r="BE959" s="30"/>
      <c r="BF959" s="30"/>
      <c r="BG959" s="30"/>
      <c r="BH959" s="30"/>
      <c r="BI959" s="30"/>
      <c r="BJ959" s="30"/>
      <c r="BK959" s="30"/>
      <c r="BL959" s="30"/>
      <c r="BM959" s="30"/>
      <c r="BN959" s="30"/>
      <c r="BO959" s="30"/>
    </row>
    <row r="960" spans="1:67" ht="27" customHeight="1" x14ac:dyDescent="0.2">
      <c r="A960" s="63"/>
      <c r="B960" s="30"/>
      <c r="C960" s="30"/>
      <c r="D960" s="30"/>
      <c r="E960" s="30"/>
      <c r="F960" s="30"/>
      <c r="G960" s="30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64"/>
      <c r="S960" s="3"/>
      <c r="T960" s="65"/>
      <c r="U960" s="3"/>
      <c r="V960" s="66"/>
      <c r="W960" s="3"/>
      <c r="X960" s="67"/>
      <c r="Y960" s="3"/>
      <c r="Z960" s="66"/>
      <c r="AA960" s="64"/>
      <c r="AB960" s="3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  <c r="AP960" s="30"/>
      <c r="AQ960" s="30"/>
      <c r="AR960" s="30"/>
      <c r="AS960" s="68"/>
      <c r="AT960" s="68"/>
      <c r="AU960" s="30"/>
      <c r="AV960" s="30"/>
      <c r="AW960" s="30"/>
      <c r="AX960" s="30"/>
      <c r="AY960" s="30"/>
      <c r="AZ960" s="30"/>
      <c r="BA960" s="30"/>
      <c r="BB960" s="30"/>
      <c r="BC960" s="30"/>
      <c r="BD960" s="30"/>
      <c r="BE960" s="30"/>
      <c r="BF960" s="30"/>
      <c r="BG960" s="30"/>
      <c r="BH960" s="30"/>
      <c r="BI960" s="30"/>
      <c r="BJ960" s="30"/>
      <c r="BK960" s="30"/>
      <c r="BL960" s="30"/>
      <c r="BM960" s="30"/>
      <c r="BN960" s="30"/>
      <c r="BO960" s="30"/>
    </row>
    <row r="961" spans="1:67" ht="27" customHeight="1" x14ac:dyDescent="0.2">
      <c r="A961" s="63"/>
      <c r="B961" s="30"/>
      <c r="C961" s="30"/>
      <c r="D961" s="30"/>
      <c r="E961" s="30"/>
      <c r="F961" s="30"/>
      <c r="G961" s="30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64"/>
      <c r="S961" s="3"/>
      <c r="T961" s="65"/>
      <c r="U961" s="3"/>
      <c r="V961" s="66"/>
      <c r="W961" s="3"/>
      <c r="X961" s="67"/>
      <c r="Y961" s="3"/>
      <c r="Z961" s="66"/>
      <c r="AA961" s="64"/>
      <c r="AB961" s="3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  <c r="AP961" s="30"/>
      <c r="AQ961" s="30"/>
      <c r="AR961" s="30"/>
      <c r="AS961" s="68"/>
      <c r="AT961" s="68"/>
      <c r="AU961" s="30"/>
      <c r="AV961" s="30"/>
      <c r="AW961" s="30"/>
      <c r="AX961" s="30"/>
      <c r="AY961" s="30"/>
      <c r="AZ961" s="30"/>
      <c r="BA961" s="30"/>
      <c r="BB961" s="30"/>
      <c r="BC961" s="30"/>
      <c r="BD961" s="30"/>
      <c r="BE961" s="30"/>
      <c r="BF961" s="30"/>
      <c r="BG961" s="30"/>
      <c r="BH961" s="30"/>
      <c r="BI961" s="30"/>
      <c r="BJ961" s="30"/>
      <c r="BK961" s="30"/>
      <c r="BL961" s="30"/>
      <c r="BM961" s="30"/>
      <c r="BN961" s="30"/>
      <c r="BO961" s="30"/>
    </row>
    <row r="962" spans="1:67" ht="27" customHeight="1" x14ac:dyDescent="0.2">
      <c r="A962" s="63"/>
      <c r="B962" s="30"/>
      <c r="C962" s="30"/>
      <c r="D962" s="30"/>
      <c r="E962" s="30"/>
      <c r="F962" s="30"/>
      <c r="G962" s="30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64"/>
      <c r="S962" s="3"/>
      <c r="T962" s="65"/>
      <c r="U962" s="3"/>
      <c r="V962" s="66"/>
      <c r="W962" s="3"/>
      <c r="X962" s="67"/>
      <c r="Y962" s="3"/>
      <c r="Z962" s="66"/>
      <c r="AA962" s="64"/>
      <c r="AB962" s="3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  <c r="AP962" s="30"/>
      <c r="AQ962" s="30"/>
      <c r="AR962" s="30"/>
      <c r="AS962" s="68"/>
      <c r="AT962" s="68"/>
      <c r="AU962" s="30"/>
      <c r="AV962" s="30"/>
      <c r="AW962" s="30"/>
      <c r="AX962" s="30"/>
      <c r="AY962" s="30"/>
      <c r="AZ962" s="30"/>
      <c r="BA962" s="30"/>
      <c r="BB962" s="30"/>
      <c r="BC962" s="30"/>
      <c r="BD962" s="30"/>
      <c r="BE962" s="30"/>
      <c r="BF962" s="30"/>
      <c r="BG962" s="30"/>
      <c r="BH962" s="30"/>
      <c r="BI962" s="30"/>
      <c r="BJ962" s="30"/>
      <c r="BK962" s="30"/>
      <c r="BL962" s="30"/>
      <c r="BM962" s="30"/>
      <c r="BN962" s="30"/>
      <c r="BO962" s="30"/>
    </row>
    <row r="963" spans="1:67" ht="27" customHeight="1" x14ac:dyDescent="0.2">
      <c r="A963" s="63"/>
      <c r="B963" s="30"/>
      <c r="C963" s="30"/>
      <c r="D963" s="30"/>
      <c r="E963" s="30"/>
      <c r="F963" s="30"/>
      <c r="G963" s="30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64"/>
      <c r="S963" s="3"/>
      <c r="T963" s="65"/>
      <c r="U963" s="3"/>
      <c r="V963" s="66"/>
      <c r="W963" s="3"/>
      <c r="X963" s="67"/>
      <c r="Y963" s="3"/>
      <c r="Z963" s="66"/>
      <c r="AA963" s="64"/>
      <c r="AB963" s="3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  <c r="AP963" s="30"/>
      <c r="AQ963" s="30"/>
      <c r="AR963" s="30"/>
      <c r="AS963" s="68"/>
      <c r="AT963" s="68"/>
      <c r="AU963" s="30"/>
      <c r="AV963" s="30"/>
      <c r="AW963" s="30"/>
      <c r="AX963" s="30"/>
      <c r="AY963" s="30"/>
      <c r="AZ963" s="30"/>
      <c r="BA963" s="30"/>
      <c r="BB963" s="30"/>
      <c r="BC963" s="30"/>
      <c r="BD963" s="30"/>
      <c r="BE963" s="30"/>
      <c r="BF963" s="30"/>
      <c r="BG963" s="30"/>
      <c r="BH963" s="30"/>
      <c r="BI963" s="30"/>
      <c r="BJ963" s="30"/>
      <c r="BK963" s="30"/>
      <c r="BL963" s="30"/>
      <c r="BM963" s="30"/>
      <c r="BN963" s="30"/>
      <c r="BO963" s="30"/>
    </row>
    <row r="964" spans="1:67" ht="27" customHeight="1" x14ac:dyDescent="0.2">
      <c r="A964" s="63"/>
      <c r="B964" s="30"/>
      <c r="C964" s="30"/>
      <c r="D964" s="30"/>
      <c r="E964" s="30"/>
      <c r="F964" s="30"/>
      <c r="G964" s="30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64"/>
      <c r="S964" s="3"/>
      <c r="T964" s="65"/>
      <c r="U964" s="3"/>
      <c r="V964" s="66"/>
      <c r="W964" s="3"/>
      <c r="X964" s="67"/>
      <c r="Y964" s="3"/>
      <c r="Z964" s="66"/>
      <c r="AA964" s="64"/>
      <c r="AB964" s="3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  <c r="AP964" s="30"/>
      <c r="AQ964" s="30"/>
      <c r="AR964" s="30"/>
      <c r="AS964" s="68"/>
      <c r="AT964" s="68"/>
      <c r="AU964" s="30"/>
      <c r="AV964" s="30"/>
      <c r="AW964" s="30"/>
      <c r="AX964" s="30"/>
      <c r="AY964" s="30"/>
      <c r="AZ964" s="30"/>
      <c r="BA964" s="30"/>
      <c r="BB964" s="30"/>
      <c r="BC964" s="30"/>
      <c r="BD964" s="30"/>
      <c r="BE964" s="30"/>
      <c r="BF964" s="30"/>
      <c r="BG964" s="30"/>
      <c r="BH964" s="30"/>
      <c r="BI964" s="30"/>
      <c r="BJ964" s="30"/>
      <c r="BK964" s="30"/>
      <c r="BL964" s="30"/>
      <c r="BM964" s="30"/>
      <c r="BN964" s="30"/>
      <c r="BO964" s="30"/>
    </row>
    <row r="965" spans="1:67" ht="27" customHeight="1" x14ac:dyDescent="0.2">
      <c r="A965" s="63"/>
      <c r="B965" s="30"/>
      <c r="C965" s="30"/>
      <c r="D965" s="30"/>
      <c r="E965" s="30"/>
      <c r="F965" s="30"/>
      <c r="G965" s="30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64"/>
      <c r="S965" s="3"/>
      <c r="T965" s="65"/>
      <c r="U965" s="3"/>
      <c r="V965" s="66"/>
      <c r="W965" s="3"/>
      <c r="X965" s="67"/>
      <c r="Y965" s="3"/>
      <c r="Z965" s="66"/>
      <c r="AA965" s="64"/>
      <c r="AB965" s="3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  <c r="AP965" s="30"/>
      <c r="AQ965" s="30"/>
      <c r="AR965" s="30"/>
      <c r="AS965" s="68"/>
      <c r="AT965" s="68"/>
      <c r="AU965" s="30"/>
      <c r="AV965" s="30"/>
      <c r="AW965" s="30"/>
      <c r="AX965" s="30"/>
      <c r="AY965" s="30"/>
      <c r="AZ965" s="30"/>
      <c r="BA965" s="30"/>
      <c r="BB965" s="30"/>
      <c r="BC965" s="30"/>
      <c r="BD965" s="30"/>
      <c r="BE965" s="30"/>
      <c r="BF965" s="30"/>
      <c r="BG965" s="30"/>
      <c r="BH965" s="30"/>
      <c r="BI965" s="30"/>
      <c r="BJ965" s="30"/>
      <c r="BK965" s="30"/>
      <c r="BL965" s="30"/>
      <c r="BM965" s="30"/>
      <c r="BN965" s="30"/>
      <c r="BO965" s="30"/>
    </row>
    <row r="966" spans="1:67" ht="27" customHeight="1" x14ac:dyDescent="0.2">
      <c r="A966" s="63"/>
      <c r="B966" s="30"/>
      <c r="C966" s="30"/>
      <c r="D966" s="30"/>
      <c r="E966" s="30"/>
      <c r="F966" s="30"/>
      <c r="G966" s="30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64"/>
      <c r="S966" s="3"/>
      <c r="T966" s="65"/>
      <c r="U966" s="3"/>
      <c r="V966" s="66"/>
      <c r="W966" s="3"/>
      <c r="X966" s="67"/>
      <c r="Y966" s="3"/>
      <c r="Z966" s="66"/>
      <c r="AA966" s="64"/>
      <c r="AB966" s="3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  <c r="AP966" s="30"/>
      <c r="AQ966" s="30"/>
      <c r="AR966" s="30"/>
      <c r="AS966" s="68"/>
      <c r="AT966" s="68"/>
      <c r="AU966" s="30"/>
      <c r="AV966" s="30"/>
      <c r="AW966" s="30"/>
      <c r="AX966" s="30"/>
      <c r="AY966" s="30"/>
      <c r="AZ966" s="30"/>
      <c r="BA966" s="30"/>
      <c r="BB966" s="30"/>
      <c r="BC966" s="30"/>
      <c r="BD966" s="30"/>
      <c r="BE966" s="30"/>
      <c r="BF966" s="30"/>
      <c r="BG966" s="30"/>
      <c r="BH966" s="30"/>
      <c r="BI966" s="30"/>
      <c r="BJ966" s="30"/>
      <c r="BK966" s="30"/>
      <c r="BL966" s="30"/>
      <c r="BM966" s="30"/>
      <c r="BN966" s="30"/>
      <c r="BO966" s="30"/>
    </row>
    <row r="967" spans="1:67" ht="27" customHeight="1" x14ac:dyDescent="0.2">
      <c r="A967" s="63"/>
      <c r="B967" s="30"/>
      <c r="C967" s="30"/>
      <c r="D967" s="30"/>
      <c r="E967" s="30"/>
      <c r="F967" s="30"/>
      <c r="G967" s="30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64"/>
      <c r="S967" s="3"/>
      <c r="T967" s="65"/>
      <c r="U967" s="3"/>
      <c r="V967" s="66"/>
      <c r="W967" s="3"/>
      <c r="X967" s="67"/>
      <c r="Y967" s="3"/>
      <c r="Z967" s="66"/>
      <c r="AA967" s="64"/>
      <c r="AB967" s="3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  <c r="AP967" s="30"/>
      <c r="AQ967" s="30"/>
      <c r="AR967" s="30"/>
      <c r="AS967" s="68"/>
      <c r="AT967" s="68"/>
      <c r="AU967" s="30"/>
      <c r="AV967" s="30"/>
      <c r="AW967" s="30"/>
      <c r="AX967" s="30"/>
      <c r="AY967" s="30"/>
      <c r="AZ967" s="30"/>
      <c r="BA967" s="30"/>
      <c r="BB967" s="30"/>
      <c r="BC967" s="30"/>
      <c r="BD967" s="30"/>
      <c r="BE967" s="30"/>
      <c r="BF967" s="30"/>
      <c r="BG967" s="30"/>
      <c r="BH967" s="30"/>
      <c r="BI967" s="30"/>
      <c r="BJ967" s="30"/>
      <c r="BK967" s="30"/>
      <c r="BL967" s="30"/>
      <c r="BM967" s="30"/>
      <c r="BN967" s="30"/>
      <c r="BO967" s="30"/>
    </row>
    <row r="968" spans="1:67" ht="27" customHeight="1" x14ac:dyDescent="0.2">
      <c r="A968" s="63"/>
      <c r="B968" s="30"/>
      <c r="C968" s="30"/>
      <c r="D968" s="30"/>
      <c r="E968" s="30"/>
      <c r="F968" s="30"/>
      <c r="G968" s="30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64"/>
      <c r="S968" s="3"/>
      <c r="T968" s="65"/>
      <c r="U968" s="3"/>
      <c r="V968" s="66"/>
      <c r="W968" s="3"/>
      <c r="X968" s="67"/>
      <c r="Y968" s="3"/>
      <c r="Z968" s="66"/>
      <c r="AA968" s="64"/>
      <c r="AB968" s="3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  <c r="AP968" s="30"/>
      <c r="AQ968" s="30"/>
      <c r="AR968" s="30"/>
      <c r="AS968" s="68"/>
      <c r="AT968" s="68"/>
      <c r="AU968" s="30"/>
      <c r="AV968" s="30"/>
      <c r="AW968" s="30"/>
      <c r="AX968" s="30"/>
      <c r="AY968" s="30"/>
      <c r="AZ968" s="30"/>
      <c r="BA968" s="30"/>
      <c r="BB968" s="30"/>
      <c r="BC968" s="30"/>
      <c r="BD968" s="30"/>
      <c r="BE968" s="30"/>
      <c r="BF968" s="30"/>
      <c r="BG968" s="30"/>
      <c r="BH968" s="30"/>
      <c r="BI968" s="30"/>
      <c r="BJ968" s="30"/>
      <c r="BK968" s="30"/>
      <c r="BL968" s="30"/>
      <c r="BM968" s="30"/>
      <c r="BN968" s="30"/>
      <c r="BO968" s="30"/>
    </row>
    <row r="969" spans="1:67" ht="27" customHeight="1" x14ac:dyDescent="0.2">
      <c r="A969" s="63"/>
      <c r="B969" s="30"/>
      <c r="C969" s="30"/>
      <c r="D969" s="30"/>
      <c r="E969" s="30"/>
      <c r="F969" s="30"/>
      <c r="G969" s="30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64"/>
      <c r="S969" s="3"/>
      <c r="T969" s="65"/>
      <c r="U969" s="3"/>
      <c r="V969" s="66"/>
      <c r="W969" s="3"/>
      <c r="X969" s="67"/>
      <c r="Y969" s="3"/>
      <c r="Z969" s="66"/>
      <c r="AA969" s="64"/>
      <c r="AB969" s="3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  <c r="AO969" s="30"/>
      <c r="AP969" s="30"/>
      <c r="AQ969" s="30"/>
      <c r="AR969" s="30"/>
      <c r="AS969" s="68"/>
      <c r="AT969" s="68"/>
      <c r="AU969" s="30"/>
      <c r="AV969" s="30"/>
      <c r="AW969" s="30"/>
      <c r="AX969" s="30"/>
      <c r="AY969" s="30"/>
      <c r="AZ969" s="30"/>
      <c r="BA969" s="30"/>
      <c r="BB969" s="30"/>
      <c r="BC969" s="30"/>
      <c r="BD969" s="30"/>
      <c r="BE969" s="30"/>
      <c r="BF969" s="30"/>
      <c r="BG969" s="30"/>
      <c r="BH969" s="30"/>
      <c r="BI969" s="30"/>
      <c r="BJ969" s="30"/>
      <c r="BK969" s="30"/>
      <c r="BL969" s="30"/>
      <c r="BM969" s="30"/>
      <c r="BN969" s="30"/>
      <c r="BO969" s="30"/>
    </row>
    <row r="970" spans="1:67" ht="27" customHeight="1" x14ac:dyDescent="0.2">
      <c r="A970" s="63"/>
      <c r="B970" s="30"/>
      <c r="C970" s="30"/>
      <c r="D970" s="30"/>
      <c r="E970" s="30"/>
      <c r="F970" s="30"/>
      <c r="G970" s="30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64"/>
      <c r="S970" s="3"/>
      <c r="T970" s="65"/>
      <c r="U970" s="3"/>
      <c r="V970" s="66"/>
      <c r="W970" s="3"/>
      <c r="X970" s="67"/>
      <c r="Y970" s="3"/>
      <c r="Z970" s="66"/>
      <c r="AA970" s="64"/>
      <c r="AB970" s="3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  <c r="AP970" s="30"/>
      <c r="AQ970" s="30"/>
      <c r="AR970" s="30"/>
      <c r="AS970" s="68"/>
      <c r="AT970" s="68"/>
      <c r="AU970" s="30"/>
      <c r="AV970" s="30"/>
      <c r="AW970" s="30"/>
      <c r="AX970" s="30"/>
      <c r="AY970" s="30"/>
      <c r="AZ970" s="30"/>
      <c r="BA970" s="30"/>
      <c r="BB970" s="30"/>
      <c r="BC970" s="30"/>
      <c r="BD970" s="30"/>
      <c r="BE970" s="30"/>
      <c r="BF970" s="30"/>
      <c r="BG970" s="30"/>
      <c r="BH970" s="30"/>
      <c r="BI970" s="30"/>
      <c r="BJ970" s="30"/>
      <c r="BK970" s="30"/>
      <c r="BL970" s="30"/>
      <c r="BM970" s="30"/>
      <c r="BN970" s="30"/>
      <c r="BO970" s="30"/>
    </row>
    <row r="971" spans="1:67" ht="27" customHeight="1" x14ac:dyDescent="0.2">
      <c r="A971" s="63"/>
      <c r="B971" s="30"/>
      <c r="C971" s="30"/>
      <c r="D971" s="30"/>
      <c r="E971" s="30"/>
      <c r="F971" s="30"/>
      <c r="G971" s="30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64"/>
      <c r="S971" s="3"/>
      <c r="T971" s="65"/>
      <c r="U971" s="3"/>
      <c r="V971" s="66"/>
      <c r="W971" s="3"/>
      <c r="X971" s="67"/>
      <c r="Y971" s="3"/>
      <c r="Z971" s="66"/>
      <c r="AA971" s="64"/>
      <c r="AB971" s="3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  <c r="AP971" s="30"/>
      <c r="AQ971" s="30"/>
      <c r="AR971" s="30"/>
      <c r="AS971" s="68"/>
      <c r="AT971" s="68"/>
      <c r="AU971" s="30"/>
      <c r="AV971" s="30"/>
      <c r="AW971" s="30"/>
      <c r="AX971" s="30"/>
      <c r="AY971" s="30"/>
      <c r="AZ971" s="30"/>
      <c r="BA971" s="30"/>
      <c r="BB971" s="30"/>
      <c r="BC971" s="30"/>
      <c r="BD971" s="30"/>
      <c r="BE971" s="30"/>
      <c r="BF971" s="30"/>
      <c r="BG971" s="30"/>
      <c r="BH971" s="30"/>
      <c r="BI971" s="30"/>
      <c r="BJ971" s="30"/>
      <c r="BK971" s="30"/>
      <c r="BL971" s="30"/>
      <c r="BM971" s="30"/>
      <c r="BN971" s="30"/>
      <c r="BO971" s="30"/>
    </row>
    <row r="972" spans="1:67" ht="27" customHeight="1" x14ac:dyDescent="0.2">
      <c r="A972" s="63"/>
      <c r="B972" s="30"/>
      <c r="C972" s="30"/>
      <c r="D972" s="30"/>
      <c r="E972" s="30"/>
      <c r="F972" s="30"/>
      <c r="G972" s="30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64"/>
      <c r="S972" s="3"/>
      <c r="T972" s="65"/>
      <c r="U972" s="3"/>
      <c r="V972" s="66"/>
      <c r="W972" s="3"/>
      <c r="X972" s="67"/>
      <c r="Y972" s="3"/>
      <c r="Z972" s="66"/>
      <c r="AA972" s="64"/>
      <c r="AB972" s="3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  <c r="AP972" s="30"/>
      <c r="AQ972" s="30"/>
      <c r="AR972" s="30"/>
      <c r="AS972" s="68"/>
      <c r="AT972" s="68"/>
      <c r="AU972" s="30"/>
      <c r="AV972" s="30"/>
      <c r="AW972" s="30"/>
      <c r="AX972" s="30"/>
      <c r="AY972" s="30"/>
      <c r="AZ972" s="30"/>
      <c r="BA972" s="30"/>
      <c r="BB972" s="30"/>
      <c r="BC972" s="30"/>
      <c r="BD972" s="30"/>
      <c r="BE972" s="30"/>
      <c r="BF972" s="30"/>
      <c r="BG972" s="30"/>
      <c r="BH972" s="30"/>
      <c r="BI972" s="30"/>
      <c r="BJ972" s="30"/>
      <c r="BK972" s="30"/>
      <c r="BL972" s="30"/>
      <c r="BM972" s="30"/>
      <c r="BN972" s="30"/>
      <c r="BO972" s="30"/>
    </row>
    <row r="973" spans="1:67" ht="27" customHeight="1" x14ac:dyDescent="0.2">
      <c r="A973" s="63"/>
      <c r="B973" s="30"/>
      <c r="C973" s="30"/>
      <c r="D973" s="30"/>
      <c r="E973" s="30"/>
      <c r="F973" s="30"/>
      <c r="G973" s="30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64"/>
      <c r="S973" s="3"/>
      <c r="T973" s="65"/>
      <c r="U973" s="3"/>
      <c r="V973" s="66"/>
      <c r="W973" s="3"/>
      <c r="X973" s="67"/>
      <c r="Y973" s="3"/>
      <c r="Z973" s="66"/>
      <c r="AA973" s="64"/>
      <c r="AB973" s="3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  <c r="AP973" s="30"/>
      <c r="AQ973" s="30"/>
      <c r="AR973" s="30"/>
      <c r="AS973" s="68"/>
      <c r="AT973" s="68"/>
      <c r="AU973" s="30"/>
      <c r="AV973" s="30"/>
      <c r="AW973" s="30"/>
      <c r="AX973" s="30"/>
      <c r="AY973" s="30"/>
      <c r="AZ973" s="30"/>
      <c r="BA973" s="30"/>
      <c r="BB973" s="30"/>
      <c r="BC973" s="30"/>
      <c r="BD973" s="30"/>
      <c r="BE973" s="30"/>
      <c r="BF973" s="30"/>
      <c r="BG973" s="30"/>
      <c r="BH973" s="30"/>
      <c r="BI973" s="30"/>
      <c r="BJ973" s="30"/>
      <c r="BK973" s="30"/>
      <c r="BL973" s="30"/>
      <c r="BM973" s="30"/>
      <c r="BN973" s="30"/>
      <c r="BO973" s="30"/>
    </row>
    <row r="974" spans="1:67" ht="27" customHeight="1" x14ac:dyDescent="0.2">
      <c r="A974" s="63"/>
      <c r="B974" s="30"/>
      <c r="C974" s="30"/>
      <c r="D974" s="30"/>
      <c r="E974" s="30"/>
      <c r="F974" s="30"/>
      <c r="G974" s="30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64"/>
      <c r="S974" s="3"/>
      <c r="T974" s="65"/>
      <c r="U974" s="3"/>
      <c r="V974" s="66"/>
      <c r="W974" s="3"/>
      <c r="X974" s="67"/>
      <c r="Y974" s="3"/>
      <c r="Z974" s="66"/>
      <c r="AA974" s="64"/>
      <c r="AB974" s="3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  <c r="AP974" s="30"/>
      <c r="AQ974" s="30"/>
      <c r="AR974" s="30"/>
      <c r="AS974" s="68"/>
      <c r="AT974" s="68"/>
      <c r="AU974" s="30"/>
      <c r="AV974" s="30"/>
      <c r="AW974" s="30"/>
      <c r="AX974" s="30"/>
      <c r="AY974" s="30"/>
      <c r="AZ974" s="30"/>
      <c r="BA974" s="30"/>
      <c r="BB974" s="30"/>
      <c r="BC974" s="30"/>
      <c r="BD974" s="30"/>
      <c r="BE974" s="30"/>
      <c r="BF974" s="30"/>
      <c r="BG974" s="30"/>
      <c r="BH974" s="30"/>
      <c r="BI974" s="30"/>
      <c r="BJ974" s="30"/>
      <c r="BK974" s="30"/>
      <c r="BL974" s="30"/>
      <c r="BM974" s="30"/>
      <c r="BN974" s="30"/>
      <c r="BO974" s="30"/>
    </row>
    <row r="975" spans="1:67" ht="27" customHeight="1" x14ac:dyDescent="0.2">
      <c r="A975" s="63"/>
      <c r="B975" s="30"/>
      <c r="C975" s="30"/>
      <c r="D975" s="30"/>
      <c r="E975" s="30"/>
      <c r="F975" s="30"/>
      <c r="G975" s="30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64"/>
      <c r="S975" s="3"/>
      <c r="T975" s="65"/>
      <c r="U975" s="3"/>
      <c r="V975" s="66"/>
      <c r="W975" s="3"/>
      <c r="X975" s="67"/>
      <c r="Y975" s="3"/>
      <c r="Z975" s="66"/>
      <c r="AA975" s="64"/>
      <c r="AB975" s="3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  <c r="AP975" s="30"/>
      <c r="AQ975" s="30"/>
      <c r="AR975" s="30"/>
      <c r="AS975" s="68"/>
      <c r="AT975" s="68"/>
      <c r="AU975" s="30"/>
      <c r="AV975" s="30"/>
      <c r="AW975" s="30"/>
      <c r="AX975" s="30"/>
      <c r="AY975" s="30"/>
      <c r="AZ975" s="30"/>
      <c r="BA975" s="30"/>
      <c r="BB975" s="30"/>
      <c r="BC975" s="30"/>
      <c r="BD975" s="30"/>
      <c r="BE975" s="30"/>
      <c r="BF975" s="30"/>
      <c r="BG975" s="30"/>
      <c r="BH975" s="30"/>
      <c r="BI975" s="30"/>
      <c r="BJ975" s="30"/>
      <c r="BK975" s="30"/>
      <c r="BL975" s="30"/>
      <c r="BM975" s="30"/>
      <c r="BN975" s="30"/>
      <c r="BO975" s="30"/>
    </row>
    <row r="976" spans="1:67" ht="27" customHeight="1" x14ac:dyDescent="0.2">
      <c r="A976" s="63"/>
      <c r="B976" s="30"/>
      <c r="C976" s="30"/>
      <c r="D976" s="30"/>
      <c r="E976" s="30"/>
      <c r="F976" s="30"/>
      <c r="G976" s="30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64"/>
      <c r="S976" s="3"/>
      <c r="T976" s="65"/>
      <c r="U976" s="3"/>
      <c r="V976" s="66"/>
      <c r="W976" s="3"/>
      <c r="X976" s="67"/>
      <c r="Y976" s="3"/>
      <c r="Z976" s="66"/>
      <c r="AA976" s="64"/>
      <c r="AB976" s="3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  <c r="AP976" s="30"/>
      <c r="AQ976" s="30"/>
      <c r="AR976" s="30"/>
      <c r="AS976" s="68"/>
      <c r="AT976" s="68"/>
      <c r="AU976" s="30"/>
      <c r="AV976" s="30"/>
      <c r="AW976" s="30"/>
      <c r="AX976" s="30"/>
      <c r="AY976" s="30"/>
      <c r="AZ976" s="30"/>
      <c r="BA976" s="30"/>
      <c r="BB976" s="30"/>
      <c r="BC976" s="30"/>
      <c r="BD976" s="30"/>
      <c r="BE976" s="30"/>
      <c r="BF976" s="30"/>
      <c r="BG976" s="30"/>
      <c r="BH976" s="30"/>
      <c r="BI976" s="30"/>
      <c r="BJ976" s="30"/>
      <c r="BK976" s="30"/>
      <c r="BL976" s="30"/>
      <c r="BM976" s="30"/>
      <c r="BN976" s="30"/>
      <c r="BO976" s="30"/>
    </row>
    <row r="977" spans="1:67" ht="27" customHeight="1" x14ac:dyDescent="0.2">
      <c r="A977" s="63"/>
      <c r="B977" s="30"/>
      <c r="C977" s="30"/>
      <c r="D977" s="30"/>
      <c r="E977" s="30"/>
      <c r="F977" s="30"/>
      <c r="G977" s="30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64"/>
      <c r="S977" s="3"/>
      <c r="T977" s="65"/>
      <c r="U977" s="3"/>
      <c r="V977" s="66"/>
      <c r="W977" s="3"/>
      <c r="X977" s="67"/>
      <c r="Y977" s="3"/>
      <c r="Z977" s="66"/>
      <c r="AA977" s="64"/>
      <c r="AB977" s="3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  <c r="AP977" s="30"/>
      <c r="AQ977" s="30"/>
      <c r="AR977" s="30"/>
      <c r="AS977" s="68"/>
      <c r="AT977" s="68"/>
      <c r="AU977" s="30"/>
      <c r="AV977" s="30"/>
      <c r="AW977" s="30"/>
      <c r="AX977" s="30"/>
      <c r="AY977" s="30"/>
      <c r="AZ977" s="30"/>
      <c r="BA977" s="30"/>
      <c r="BB977" s="30"/>
      <c r="BC977" s="30"/>
      <c r="BD977" s="30"/>
      <c r="BE977" s="30"/>
      <c r="BF977" s="30"/>
      <c r="BG977" s="30"/>
      <c r="BH977" s="30"/>
      <c r="BI977" s="30"/>
      <c r="BJ977" s="30"/>
      <c r="BK977" s="30"/>
      <c r="BL977" s="30"/>
      <c r="BM977" s="30"/>
      <c r="BN977" s="30"/>
      <c r="BO977" s="30"/>
    </row>
    <row r="978" spans="1:67" ht="27" customHeight="1" x14ac:dyDescent="0.2">
      <c r="A978" s="63"/>
      <c r="B978" s="30"/>
      <c r="C978" s="30"/>
      <c r="D978" s="30"/>
      <c r="E978" s="30"/>
      <c r="F978" s="30"/>
      <c r="G978" s="30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64"/>
      <c r="S978" s="3"/>
      <c r="T978" s="65"/>
      <c r="U978" s="3"/>
      <c r="V978" s="66"/>
      <c r="W978" s="3"/>
      <c r="X978" s="67"/>
      <c r="Y978" s="3"/>
      <c r="Z978" s="66"/>
      <c r="AA978" s="64"/>
      <c r="AB978" s="3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  <c r="AO978" s="30"/>
      <c r="AP978" s="30"/>
      <c r="AQ978" s="30"/>
      <c r="AR978" s="30"/>
      <c r="AS978" s="68"/>
      <c r="AT978" s="68"/>
      <c r="AU978" s="30"/>
      <c r="AV978" s="30"/>
      <c r="AW978" s="30"/>
      <c r="AX978" s="30"/>
      <c r="AY978" s="30"/>
      <c r="AZ978" s="30"/>
      <c r="BA978" s="30"/>
      <c r="BB978" s="30"/>
      <c r="BC978" s="30"/>
      <c r="BD978" s="30"/>
      <c r="BE978" s="30"/>
      <c r="BF978" s="30"/>
      <c r="BG978" s="30"/>
      <c r="BH978" s="30"/>
      <c r="BI978" s="30"/>
      <c r="BJ978" s="30"/>
      <c r="BK978" s="30"/>
      <c r="BL978" s="30"/>
      <c r="BM978" s="30"/>
      <c r="BN978" s="30"/>
      <c r="BO978" s="30"/>
    </row>
    <row r="979" spans="1:67" ht="27" customHeight="1" x14ac:dyDescent="0.2">
      <c r="A979" s="63"/>
      <c r="B979" s="30"/>
      <c r="C979" s="30"/>
      <c r="D979" s="30"/>
      <c r="E979" s="30"/>
      <c r="F979" s="30"/>
      <c r="G979" s="30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64"/>
      <c r="S979" s="3"/>
      <c r="T979" s="65"/>
      <c r="U979" s="3"/>
      <c r="V979" s="66"/>
      <c r="W979" s="3"/>
      <c r="X979" s="67"/>
      <c r="Y979" s="3"/>
      <c r="Z979" s="66"/>
      <c r="AA979" s="64"/>
      <c r="AB979" s="3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  <c r="AO979" s="30"/>
      <c r="AP979" s="30"/>
      <c r="AQ979" s="30"/>
      <c r="AR979" s="30"/>
      <c r="AS979" s="68"/>
      <c r="AT979" s="68"/>
      <c r="AU979" s="30"/>
      <c r="AV979" s="30"/>
      <c r="AW979" s="30"/>
      <c r="AX979" s="30"/>
      <c r="AY979" s="30"/>
      <c r="AZ979" s="30"/>
      <c r="BA979" s="30"/>
      <c r="BB979" s="30"/>
      <c r="BC979" s="30"/>
      <c r="BD979" s="30"/>
      <c r="BE979" s="30"/>
      <c r="BF979" s="30"/>
      <c r="BG979" s="30"/>
      <c r="BH979" s="30"/>
      <c r="BI979" s="30"/>
      <c r="BJ979" s="30"/>
      <c r="BK979" s="30"/>
      <c r="BL979" s="30"/>
      <c r="BM979" s="30"/>
      <c r="BN979" s="30"/>
      <c r="BO979" s="30"/>
    </row>
    <row r="980" spans="1:67" ht="27" customHeight="1" x14ac:dyDescent="0.2">
      <c r="A980" s="63"/>
      <c r="B980" s="30"/>
      <c r="C980" s="30"/>
      <c r="D980" s="30"/>
      <c r="E980" s="30"/>
      <c r="F980" s="30"/>
      <c r="G980" s="30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64"/>
      <c r="S980" s="3"/>
      <c r="T980" s="65"/>
      <c r="U980" s="3"/>
      <c r="V980" s="66"/>
      <c r="W980" s="3"/>
      <c r="X980" s="67"/>
      <c r="Y980" s="3"/>
      <c r="Z980" s="66"/>
      <c r="AA980" s="64"/>
      <c r="AB980" s="3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  <c r="AO980" s="30"/>
      <c r="AP980" s="30"/>
      <c r="AQ980" s="30"/>
      <c r="AR980" s="30"/>
      <c r="AS980" s="68"/>
      <c r="AT980" s="68"/>
      <c r="AU980" s="30"/>
      <c r="AV980" s="30"/>
      <c r="AW980" s="30"/>
      <c r="AX980" s="30"/>
      <c r="AY980" s="30"/>
      <c r="AZ980" s="30"/>
      <c r="BA980" s="30"/>
      <c r="BB980" s="30"/>
      <c r="BC980" s="30"/>
      <c r="BD980" s="30"/>
      <c r="BE980" s="30"/>
      <c r="BF980" s="30"/>
      <c r="BG980" s="30"/>
      <c r="BH980" s="30"/>
      <c r="BI980" s="30"/>
      <c r="BJ980" s="30"/>
      <c r="BK980" s="30"/>
      <c r="BL980" s="30"/>
      <c r="BM980" s="30"/>
      <c r="BN980" s="30"/>
      <c r="BO980" s="30"/>
    </row>
    <row r="981" spans="1:67" ht="27" customHeight="1" x14ac:dyDescent="0.2">
      <c r="A981" s="63"/>
      <c r="B981" s="30"/>
      <c r="C981" s="30"/>
      <c r="D981" s="30"/>
      <c r="E981" s="30"/>
      <c r="F981" s="30"/>
      <c r="G981" s="30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64"/>
      <c r="S981" s="3"/>
      <c r="T981" s="65"/>
      <c r="U981" s="3"/>
      <c r="V981" s="66"/>
      <c r="W981" s="3"/>
      <c r="X981" s="67"/>
      <c r="Y981" s="3"/>
      <c r="Z981" s="66"/>
      <c r="AA981" s="64"/>
      <c r="AB981" s="3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  <c r="AO981" s="30"/>
      <c r="AP981" s="30"/>
      <c r="AQ981" s="30"/>
      <c r="AR981" s="30"/>
      <c r="AS981" s="68"/>
      <c r="AT981" s="68"/>
      <c r="AU981" s="30"/>
      <c r="AV981" s="30"/>
      <c r="AW981" s="30"/>
      <c r="AX981" s="30"/>
      <c r="AY981" s="30"/>
      <c r="AZ981" s="30"/>
      <c r="BA981" s="30"/>
      <c r="BB981" s="30"/>
      <c r="BC981" s="30"/>
      <c r="BD981" s="30"/>
      <c r="BE981" s="30"/>
      <c r="BF981" s="30"/>
      <c r="BG981" s="30"/>
      <c r="BH981" s="30"/>
      <c r="BI981" s="30"/>
      <c r="BJ981" s="30"/>
      <c r="BK981" s="30"/>
      <c r="BL981" s="30"/>
      <c r="BM981" s="30"/>
      <c r="BN981" s="30"/>
      <c r="BO981" s="30"/>
    </row>
    <row r="982" spans="1:67" ht="27" customHeight="1" x14ac:dyDescent="0.2">
      <c r="A982" s="63"/>
      <c r="B982" s="30"/>
      <c r="C982" s="30"/>
      <c r="D982" s="30"/>
      <c r="E982" s="30"/>
      <c r="F982" s="30"/>
      <c r="G982" s="30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64"/>
      <c r="S982" s="3"/>
      <c r="T982" s="65"/>
      <c r="U982" s="3"/>
      <c r="V982" s="66"/>
      <c r="W982" s="3"/>
      <c r="X982" s="67"/>
      <c r="Y982" s="3"/>
      <c r="Z982" s="66"/>
      <c r="AA982" s="64"/>
      <c r="AB982" s="3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  <c r="AO982" s="30"/>
      <c r="AP982" s="30"/>
      <c r="AQ982" s="30"/>
      <c r="AR982" s="30"/>
      <c r="AS982" s="68"/>
      <c r="AT982" s="68"/>
      <c r="AU982" s="30"/>
      <c r="AV982" s="30"/>
      <c r="AW982" s="30"/>
      <c r="AX982" s="30"/>
      <c r="AY982" s="30"/>
      <c r="AZ982" s="30"/>
      <c r="BA982" s="30"/>
      <c r="BB982" s="30"/>
      <c r="BC982" s="30"/>
      <c r="BD982" s="30"/>
      <c r="BE982" s="30"/>
      <c r="BF982" s="30"/>
      <c r="BG982" s="30"/>
      <c r="BH982" s="30"/>
      <c r="BI982" s="30"/>
      <c r="BJ982" s="30"/>
      <c r="BK982" s="30"/>
      <c r="BL982" s="30"/>
      <c r="BM982" s="30"/>
      <c r="BN982" s="30"/>
      <c r="BO982" s="30"/>
    </row>
    <row r="983" spans="1:67" ht="27" customHeight="1" x14ac:dyDescent="0.2">
      <c r="A983" s="63"/>
      <c r="B983" s="30"/>
      <c r="C983" s="30"/>
      <c r="D983" s="30"/>
      <c r="E983" s="30"/>
      <c r="F983" s="30"/>
      <c r="G983" s="30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64"/>
      <c r="S983" s="3"/>
      <c r="T983" s="65"/>
      <c r="U983" s="3"/>
      <c r="V983" s="66"/>
      <c r="W983" s="3"/>
      <c r="X983" s="67"/>
      <c r="Y983" s="3"/>
      <c r="Z983" s="66"/>
      <c r="AA983" s="64"/>
      <c r="AB983" s="3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  <c r="AO983" s="30"/>
      <c r="AP983" s="30"/>
      <c r="AQ983" s="30"/>
      <c r="AR983" s="30"/>
      <c r="AS983" s="68"/>
      <c r="AT983" s="68"/>
      <c r="AU983" s="30"/>
      <c r="AV983" s="30"/>
      <c r="AW983" s="30"/>
      <c r="AX983" s="30"/>
      <c r="AY983" s="30"/>
      <c r="AZ983" s="30"/>
      <c r="BA983" s="30"/>
      <c r="BB983" s="30"/>
      <c r="BC983" s="30"/>
      <c r="BD983" s="30"/>
      <c r="BE983" s="30"/>
      <c r="BF983" s="30"/>
      <c r="BG983" s="30"/>
      <c r="BH983" s="30"/>
      <c r="BI983" s="30"/>
      <c r="BJ983" s="30"/>
      <c r="BK983" s="30"/>
      <c r="BL983" s="30"/>
      <c r="BM983" s="30"/>
      <c r="BN983" s="30"/>
      <c r="BO983" s="30"/>
    </row>
    <row r="984" spans="1:67" ht="27" customHeight="1" x14ac:dyDescent="0.2">
      <c r="A984" s="63"/>
      <c r="B984" s="30"/>
      <c r="C984" s="30"/>
      <c r="D984" s="30"/>
      <c r="E984" s="30"/>
      <c r="F984" s="30"/>
      <c r="G984" s="30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64"/>
      <c r="S984" s="3"/>
      <c r="T984" s="65"/>
      <c r="U984" s="3"/>
      <c r="V984" s="66"/>
      <c r="W984" s="3"/>
      <c r="X984" s="67"/>
      <c r="Y984" s="3"/>
      <c r="Z984" s="66"/>
      <c r="AA984" s="64"/>
      <c r="AB984" s="3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  <c r="AO984" s="30"/>
      <c r="AP984" s="30"/>
      <c r="AQ984" s="30"/>
      <c r="AR984" s="30"/>
      <c r="AS984" s="68"/>
      <c r="AT984" s="68"/>
      <c r="AU984" s="30"/>
      <c r="AV984" s="30"/>
      <c r="AW984" s="30"/>
      <c r="AX984" s="30"/>
      <c r="AY984" s="30"/>
      <c r="AZ984" s="30"/>
      <c r="BA984" s="30"/>
      <c r="BB984" s="30"/>
      <c r="BC984" s="30"/>
      <c r="BD984" s="30"/>
      <c r="BE984" s="30"/>
      <c r="BF984" s="30"/>
      <c r="BG984" s="30"/>
      <c r="BH984" s="30"/>
      <c r="BI984" s="30"/>
      <c r="BJ984" s="30"/>
      <c r="BK984" s="30"/>
      <c r="BL984" s="30"/>
      <c r="BM984" s="30"/>
      <c r="BN984" s="30"/>
      <c r="BO984" s="30"/>
    </row>
    <row r="985" spans="1:67" ht="27" customHeight="1" x14ac:dyDescent="0.2">
      <c r="A985" s="63"/>
      <c r="B985" s="30"/>
      <c r="C985" s="30"/>
      <c r="D985" s="30"/>
      <c r="E985" s="30"/>
      <c r="F985" s="30"/>
      <c r="G985" s="30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64"/>
      <c r="S985" s="3"/>
      <c r="T985" s="65"/>
      <c r="U985" s="3"/>
      <c r="V985" s="66"/>
      <c r="W985" s="3"/>
      <c r="X985" s="67"/>
      <c r="Y985" s="3"/>
      <c r="Z985" s="66"/>
      <c r="AA985" s="64"/>
      <c r="AB985" s="3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  <c r="AO985" s="30"/>
      <c r="AP985" s="30"/>
      <c r="AQ985" s="30"/>
      <c r="AR985" s="30"/>
      <c r="AS985" s="68"/>
      <c r="AT985" s="68"/>
      <c r="AU985" s="30"/>
      <c r="AV985" s="30"/>
      <c r="AW985" s="30"/>
      <c r="AX985" s="30"/>
      <c r="AY985" s="30"/>
      <c r="AZ985" s="30"/>
      <c r="BA985" s="30"/>
      <c r="BB985" s="30"/>
      <c r="BC985" s="30"/>
      <c r="BD985" s="30"/>
      <c r="BE985" s="30"/>
      <c r="BF985" s="30"/>
      <c r="BG985" s="30"/>
      <c r="BH985" s="30"/>
      <c r="BI985" s="30"/>
      <c r="BJ985" s="30"/>
      <c r="BK985" s="30"/>
      <c r="BL985" s="30"/>
      <c r="BM985" s="30"/>
      <c r="BN985" s="30"/>
      <c r="BO985" s="30"/>
    </row>
    <row r="986" spans="1:67" ht="27" customHeight="1" x14ac:dyDescent="0.2">
      <c r="A986" s="63"/>
      <c r="B986" s="30"/>
      <c r="C986" s="30"/>
      <c r="D986" s="30"/>
      <c r="E986" s="30"/>
      <c r="F986" s="30"/>
      <c r="G986" s="30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64"/>
      <c r="S986" s="3"/>
      <c r="T986" s="65"/>
      <c r="U986" s="3"/>
      <c r="V986" s="66"/>
      <c r="W986" s="3"/>
      <c r="X986" s="67"/>
      <c r="Y986" s="3"/>
      <c r="Z986" s="66"/>
      <c r="AA986" s="64"/>
      <c r="AB986" s="3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  <c r="AO986" s="30"/>
      <c r="AP986" s="30"/>
      <c r="AQ986" s="30"/>
      <c r="AR986" s="30"/>
      <c r="AS986" s="68"/>
      <c r="AT986" s="68"/>
      <c r="AU986" s="30"/>
      <c r="AV986" s="30"/>
      <c r="AW986" s="30"/>
      <c r="AX986" s="30"/>
      <c r="AY986" s="30"/>
      <c r="AZ986" s="30"/>
      <c r="BA986" s="30"/>
      <c r="BB986" s="30"/>
      <c r="BC986" s="30"/>
      <c r="BD986" s="30"/>
      <c r="BE986" s="30"/>
      <c r="BF986" s="30"/>
      <c r="BG986" s="30"/>
      <c r="BH986" s="30"/>
      <c r="BI986" s="30"/>
      <c r="BJ986" s="30"/>
      <c r="BK986" s="30"/>
      <c r="BL986" s="30"/>
      <c r="BM986" s="30"/>
      <c r="BN986" s="30"/>
      <c r="BO986" s="30"/>
    </row>
    <row r="987" spans="1:67" ht="27" customHeight="1" x14ac:dyDescent="0.2">
      <c r="A987" s="63"/>
      <c r="B987" s="30"/>
      <c r="C987" s="30"/>
      <c r="D987" s="30"/>
      <c r="E987" s="30"/>
      <c r="F987" s="30"/>
      <c r="G987" s="30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64"/>
      <c r="S987" s="3"/>
      <c r="T987" s="65"/>
      <c r="U987" s="3"/>
      <c r="V987" s="66"/>
      <c r="W987" s="3"/>
      <c r="X987" s="67"/>
      <c r="Y987" s="3"/>
      <c r="Z987" s="66"/>
      <c r="AA987" s="64"/>
      <c r="AB987" s="3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  <c r="AO987" s="30"/>
      <c r="AP987" s="30"/>
      <c r="AQ987" s="30"/>
      <c r="AR987" s="30"/>
      <c r="AS987" s="68"/>
      <c r="AT987" s="68"/>
      <c r="AU987" s="30"/>
      <c r="AV987" s="30"/>
      <c r="AW987" s="30"/>
      <c r="AX987" s="30"/>
      <c r="AY987" s="30"/>
      <c r="AZ987" s="30"/>
      <c r="BA987" s="30"/>
      <c r="BB987" s="30"/>
      <c r="BC987" s="30"/>
      <c r="BD987" s="30"/>
      <c r="BE987" s="30"/>
      <c r="BF987" s="30"/>
      <c r="BG987" s="30"/>
      <c r="BH987" s="30"/>
      <c r="BI987" s="30"/>
      <c r="BJ987" s="30"/>
      <c r="BK987" s="30"/>
      <c r="BL987" s="30"/>
      <c r="BM987" s="30"/>
      <c r="BN987" s="30"/>
      <c r="BO987" s="30"/>
    </row>
    <row r="988" spans="1:67" ht="27" customHeight="1" x14ac:dyDescent="0.2">
      <c r="A988" s="63"/>
      <c r="B988" s="30"/>
      <c r="C988" s="30"/>
      <c r="D988" s="30"/>
      <c r="E988" s="30"/>
      <c r="F988" s="30"/>
      <c r="G988" s="30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64"/>
      <c r="S988" s="3"/>
      <c r="T988" s="65"/>
      <c r="U988" s="3"/>
      <c r="V988" s="66"/>
      <c r="W988" s="3"/>
      <c r="X988" s="67"/>
      <c r="Y988" s="3"/>
      <c r="Z988" s="66"/>
      <c r="AA988" s="64"/>
      <c r="AB988" s="3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  <c r="AO988" s="30"/>
      <c r="AP988" s="30"/>
      <c r="AQ988" s="30"/>
      <c r="AR988" s="30"/>
      <c r="AS988" s="68"/>
      <c r="AT988" s="68"/>
      <c r="AU988" s="30"/>
      <c r="AV988" s="30"/>
      <c r="AW988" s="30"/>
      <c r="AX988" s="30"/>
      <c r="AY988" s="30"/>
      <c r="AZ988" s="30"/>
      <c r="BA988" s="30"/>
      <c r="BB988" s="30"/>
      <c r="BC988" s="30"/>
      <c r="BD988" s="30"/>
      <c r="BE988" s="30"/>
      <c r="BF988" s="30"/>
      <c r="BG988" s="30"/>
      <c r="BH988" s="30"/>
      <c r="BI988" s="30"/>
      <c r="BJ988" s="30"/>
      <c r="BK988" s="30"/>
      <c r="BL988" s="30"/>
      <c r="BM988" s="30"/>
      <c r="BN988" s="30"/>
      <c r="BO988" s="30"/>
    </row>
    <row r="989" spans="1:67" ht="27" customHeight="1" x14ac:dyDescent="0.2">
      <c r="A989" s="63"/>
      <c r="B989" s="30"/>
      <c r="C989" s="30"/>
      <c r="D989" s="30"/>
      <c r="E989" s="30"/>
      <c r="F989" s="30"/>
      <c r="G989" s="30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64"/>
      <c r="S989" s="3"/>
      <c r="T989" s="65"/>
      <c r="U989" s="3"/>
      <c r="V989" s="66"/>
      <c r="W989" s="3"/>
      <c r="X989" s="67"/>
      <c r="Y989" s="3"/>
      <c r="Z989" s="66"/>
      <c r="AA989" s="64"/>
      <c r="AB989" s="3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  <c r="AO989" s="30"/>
      <c r="AP989" s="30"/>
      <c r="AQ989" s="30"/>
      <c r="AR989" s="30"/>
      <c r="AS989" s="68"/>
      <c r="AT989" s="68"/>
      <c r="AU989" s="30"/>
      <c r="AV989" s="30"/>
      <c r="AW989" s="30"/>
      <c r="AX989" s="30"/>
      <c r="AY989" s="30"/>
      <c r="AZ989" s="30"/>
      <c r="BA989" s="30"/>
      <c r="BB989" s="30"/>
      <c r="BC989" s="30"/>
      <c r="BD989" s="30"/>
      <c r="BE989" s="30"/>
      <c r="BF989" s="30"/>
      <c r="BG989" s="30"/>
      <c r="BH989" s="30"/>
      <c r="BI989" s="30"/>
      <c r="BJ989" s="30"/>
      <c r="BK989" s="30"/>
      <c r="BL989" s="30"/>
      <c r="BM989" s="30"/>
      <c r="BN989" s="30"/>
      <c r="BO989" s="30"/>
    </row>
    <row r="990" spans="1:67" ht="27" customHeight="1" x14ac:dyDescent="0.2">
      <c r="A990" s="63"/>
      <c r="B990" s="30"/>
      <c r="C990" s="30"/>
      <c r="D990" s="30"/>
      <c r="E990" s="30"/>
      <c r="F990" s="30"/>
      <c r="G990" s="30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64"/>
      <c r="S990" s="3"/>
      <c r="T990" s="65"/>
      <c r="U990" s="3"/>
      <c r="V990" s="66"/>
      <c r="W990" s="3"/>
      <c r="X990" s="67"/>
      <c r="Y990" s="3"/>
      <c r="Z990" s="66"/>
      <c r="AA990" s="64"/>
      <c r="AB990" s="3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  <c r="AO990" s="30"/>
      <c r="AP990" s="30"/>
      <c r="AQ990" s="30"/>
      <c r="AR990" s="30"/>
      <c r="AS990" s="68"/>
      <c r="AT990" s="68"/>
      <c r="AU990" s="30"/>
      <c r="AV990" s="30"/>
      <c r="AW990" s="30"/>
      <c r="AX990" s="30"/>
      <c r="AY990" s="30"/>
      <c r="AZ990" s="30"/>
      <c r="BA990" s="30"/>
      <c r="BB990" s="30"/>
      <c r="BC990" s="30"/>
      <c r="BD990" s="30"/>
      <c r="BE990" s="30"/>
      <c r="BF990" s="30"/>
      <c r="BG990" s="30"/>
      <c r="BH990" s="30"/>
      <c r="BI990" s="30"/>
      <c r="BJ990" s="30"/>
      <c r="BK990" s="30"/>
      <c r="BL990" s="30"/>
      <c r="BM990" s="30"/>
      <c r="BN990" s="30"/>
      <c r="BO990" s="30"/>
    </row>
    <row r="991" spans="1:67" ht="27" customHeight="1" x14ac:dyDescent="0.2">
      <c r="A991" s="63"/>
      <c r="B991" s="30"/>
      <c r="C991" s="30"/>
      <c r="D991" s="30"/>
      <c r="E991" s="30"/>
      <c r="F991" s="30"/>
      <c r="G991" s="30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64"/>
      <c r="S991" s="3"/>
      <c r="T991" s="65"/>
      <c r="U991" s="3"/>
      <c r="V991" s="66"/>
      <c r="W991" s="3"/>
      <c r="X991" s="67"/>
      <c r="Y991" s="3"/>
      <c r="Z991" s="66"/>
      <c r="AA991" s="64"/>
      <c r="AB991" s="3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  <c r="AO991" s="30"/>
      <c r="AP991" s="30"/>
      <c r="AQ991" s="30"/>
      <c r="AR991" s="30"/>
      <c r="AS991" s="68"/>
      <c r="AT991" s="68"/>
      <c r="AU991" s="30"/>
      <c r="AV991" s="30"/>
      <c r="AW991" s="30"/>
      <c r="AX991" s="30"/>
      <c r="AY991" s="30"/>
      <c r="AZ991" s="30"/>
      <c r="BA991" s="30"/>
      <c r="BB991" s="30"/>
      <c r="BC991" s="30"/>
      <c r="BD991" s="30"/>
      <c r="BE991" s="30"/>
      <c r="BF991" s="30"/>
      <c r="BG991" s="30"/>
      <c r="BH991" s="30"/>
      <c r="BI991" s="30"/>
      <c r="BJ991" s="30"/>
      <c r="BK991" s="30"/>
      <c r="BL991" s="30"/>
      <c r="BM991" s="30"/>
      <c r="BN991" s="30"/>
      <c r="BO991" s="30"/>
    </row>
    <row r="992" spans="1:67" ht="27" customHeight="1" x14ac:dyDescent="0.2">
      <c r="A992" s="63"/>
      <c r="B992" s="30"/>
      <c r="C992" s="30"/>
      <c r="D992" s="30"/>
      <c r="E992" s="30"/>
      <c r="F992" s="30"/>
      <c r="G992" s="30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64"/>
      <c r="S992" s="3"/>
      <c r="T992" s="65"/>
      <c r="U992" s="3"/>
      <c r="V992" s="66"/>
      <c r="W992" s="3"/>
      <c r="X992" s="67"/>
      <c r="Y992" s="3"/>
      <c r="Z992" s="66"/>
      <c r="AA992" s="64"/>
      <c r="AB992" s="3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  <c r="AO992" s="30"/>
      <c r="AP992" s="30"/>
      <c r="AQ992" s="30"/>
      <c r="AR992" s="30"/>
      <c r="AS992" s="68"/>
      <c r="AT992" s="68"/>
      <c r="AU992" s="30"/>
      <c r="AV992" s="30"/>
      <c r="AW992" s="30"/>
      <c r="AX992" s="30"/>
      <c r="AY992" s="30"/>
      <c r="AZ992" s="30"/>
      <c r="BA992" s="30"/>
      <c r="BB992" s="30"/>
      <c r="BC992" s="30"/>
      <c r="BD992" s="30"/>
      <c r="BE992" s="30"/>
      <c r="BF992" s="30"/>
      <c r="BG992" s="30"/>
      <c r="BH992" s="30"/>
      <c r="BI992" s="30"/>
      <c r="BJ992" s="30"/>
      <c r="BK992" s="30"/>
      <c r="BL992" s="30"/>
      <c r="BM992" s="30"/>
      <c r="BN992" s="30"/>
      <c r="BO992" s="30"/>
    </row>
    <row r="993" spans="1:67" ht="27" customHeight="1" x14ac:dyDescent="0.2">
      <c r="A993" s="63"/>
      <c r="B993" s="30"/>
      <c r="C993" s="30"/>
      <c r="D993" s="30"/>
      <c r="E993" s="30"/>
      <c r="F993" s="30"/>
      <c r="G993" s="30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64"/>
      <c r="S993" s="3"/>
      <c r="T993" s="65"/>
      <c r="U993" s="3"/>
      <c r="V993" s="66"/>
      <c r="W993" s="3"/>
      <c r="X993" s="67"/>
      <c r="Y993" s="3"/>
      <c r="Z993" s="66"/>
      <c r="AA993" s="64"/>
      <c r="AB993" s="3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  <c r="AO993" s="30"/>
      <c r="AP993" s="30"/>
      <c r="AQ993" s="30"/>
      <c r="AR993" s="30"/>
      <c r="AS993" s="68"/>
      <c r="AT993" s="68"/>
      <c r="AU993" s="30"/>
      <c r="AV993" s="30"/>
      <c r="AW993" s="30"/>
      <c r="AX993" s="30"/>
      <c r="AY993" s="30"/>
      <c r="AZ993" s="30"/>
      <c r="BA993" s="30"/>
      <c r="BB993" s="30"/>
      <c r="BC993" s="30"/>
      <c r="BD993" s="30"/>
      <c r="BE993" s="30"/>
      <c r="BF993" s="30"/>
      <c r="BG993" s="30"/>
      <c r="BH993" s="30"/>
      <c r="BI993" s="30"/>
      <c r="BJ993" s="30"/>
      <c r="BK993" s="30"/>
      <c r="BL993" s="30"/>
      <c r="BM993" s="30"/>
      <c r="BN993" s="30"/>
      <c r="BO993" s="30"/>
    </row>
    <row r="994" spans="1:67" ht="27" customHeight="1" x14ac:dyDescent="0.2">
      <c r="A994" s="63"/>
      <c r="B994" s="30"/>
      <c r="C994" s="30"/>
      <c r="D994" s="30"/>
      <c r="E994" s="30"/>
      <c r="F994" s="30"/>
      <c r="G994" s="30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64"/>
      <c r="S994" s="3"/>
      <c r="T994" s="65"/>
      <c r="U994" s="3"/>
      <c r="V994" s="66"/>
      <c r="W994" s="3"/>
      <c r="X994" s="67"/>
      <c r="Y994" s="3"/>
      <c r="Z994" s="66"/>
      <c r="AA994" s="64"/>
      <c r="AB994" s="3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  <c r="AO994" s="30"/>
      <c r="AP994" s="30"/>
      <c r="AQ994" s="30"/>
      <c r="AR994" s="30"/>
      <c r="AS994" s="68"/>
      <c r="AT994" s="68"/>
      <c r="AU994" s="30"/>
      <c r="AV994" s="30"/>
      <c r="AW994" s="30"/>
      <c r="AX994" s="30"/>
      <c r="AY994" s="30"/>
      <c r="AZ994" s="30"/>
      <c r="BA994" s="30"/>
      <c r="BB994" s="30"/>
      <c r="BC994" s="30"/>
      <c r="BD994" s="30"/>
      <c r="BE994" s="30"/>
      <c r="BF994" s="30"/>
      <c r="BG994" s="30"/>
      <c r="BH994" s="30"/>
      <c r="BI994" s="30"/>
      <c r="BJ994" s="30"/>
      <c r="BK994" s="30"/>
      <c r="BL994" s="30"/>
      <c r="BM994" s="30"/>
      <c r="BN994" s="30"/>
      <c r="BO994" s="30"/>
    </row>
    <row r="995" spans="1:67" ht="27" customHeight="1" x14ac:dyDescent="0.2">
      <c r="A995" s="63"/>
      <c r="B995" s="30"/>
      <c r="C995" s="30"/>
      <c r="D995" s="30"/>
      <c r="E995" s="30"/>
      <c r="F995" s="30"/>
      <c r="G995" s="30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64"/>
      <c r="S995" s="3"/>
      <c r="T995" s="65"/>
      <c r="U995" s="3"/>
      <c r="V995" s="66"/>
      <c r="W995" s="3"/>
      <c r="X995" s="67"/>
      <c r="Y995" s="3"/>
      <c r="Z995" s="66"/>
      <c r="AA995" s="64"/>
      <c r="AB995" s="3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  <c r="AO995" s="30"/>
      <c r="AP995" s="30"/>
      <c r="AQ995" s="30"/>
      <c r="AR995" s="30"/>
      <c r="AS995" s="68"/>
      <c r="AT995" s="68"/>
      <c r="AU995" s="30"/>
      <c r="AV995" s="30"/>
      <c r="AW995" s="30"/>
      <c r="AX995" s="30"/>
      <c r="AY995" s="30"/>
      <c r="AZ995" s="30"/>
      <c r="BA995" s="30"/>
      <c r="BB995" s="30"/>
      <c r="BC995" s="30"/>
      <c r="BD995" s="30"/>
      <c r="BE995" s="30"/>
      <c r="BF995" s="30"/>
      <c r="BG995" s="30"/>
      <c r="BH995" s="30"/>
      <c r="BI995" s="30"/>
      <c r="BJ995" s="30"/>
      <c r="BK995" s="30"/>
      <c r="BL995" s="30"/>
      <c r="BM995" s="30"/>
      <c r="BN995" s="30"/>
      <c r="BO995" s="30"/>
    </row>
    <row r="996" spans="1:67" ht="27" customHeight="1" x14ac:dyDescent="0.2">
      <c r="A996" s="63"/>
      <c r="B996" s="30"/>
      <c r="C996" s="30"/>
      <c r="D996" s="30"/>
      <c r="E996" s="30"/>
      <c r="F996" s="30"/>
      <c r="G996" s="30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64"/>
      <c r="S996" s="3"/>
      <c r="T996" s="65"/>
      <c r="U996" s="3"/>
      <c r="V996" s="66"/>
      <c r="W996" s="3"/>
      <c r="X996" s="67"/>
      <c r="Y996" s="3"/>
      <c r="Z996" s="66"/>
      <c r="AA996" s="64"/>
      <c r="AB996" s="3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  <c r="AO996" s="30"/>
      <c r="AP996" s="30"/>
      <c r="AQ996" s="30"/>
      <c r="AR996" s="30"/>
      <c r="AS996" s="68"/>
      <c r="AT996" s="68"/>
      <c r="AU996" s="30"/>
      <c r="AV996" s="30"/>
      <c r="AW996" s="30"/>
      <c r="AX996" s="30"/>
      <c r="AY996" s="30"/>
      <c r="AZ996" s="30"/>
      <c r="BA996" s="30"/>
      <c r="BB996" s="30"/>
      <c r="BC996" s="30"/>
      <c r="BD996" s="30"/>
      <c r="BE996" s="30"/>
      <c r="BF996" s="30"/>
      <c r="BG996" s="30"/>
      <c r="BH996" s="30"/>
      <c r="BI996" s="30"/>
      <c r="BJ996" s="30"/>
      <c r="BK996" s="30"/>
      <c r="BL996" s="30"/>
      <c r="BM996" s="30"/>
      <c r="BN996" s="30"/>
      <c r="BO996" s="30"/>
    </row>
    <row r="997" spans="1:67" ht="27" customHeight="1" x14ac:dyDescent="0.2">
      <c r="A997" s="63"/>
      <c r="B997" s="30"/>
      <c r="C997" s="30"/>
      <c r="D997" s="30"/>
      <c r="E997" s="30"/>
      <c r="F997" s="30"/>
      <c r="G997" s="30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64"/>
      <c r="S997" s="3"/>
      <c r="T997" s="65"/>
      <c r="U997" s="3"/>
      <c r="V997" s="66"/>
      <c r="W997" s="3"/>
      <c r="X997" s="67"/>
      <c r="Y997" s="3"/>
      <c r="Z997" s="66"/>
      <c r="AA997" s="64"/>
      <c r="AB997" s="3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  <c r="AO997" s="30"/>
      <c r="AP997" s="30"/>
      <c r="AQ997" s="30"/>
      <c r="AR997" s="30"/>
      <c r="AS997" s="68"/>
      <c r="AT997" s="68"/>
      <c r="AU997" s="30"/>
      <c r="AV997" s="30"/>
      <c r="AW997" s="30"/>
      <c r="AX997" s="30"/>
      <c r="AY997" s="30"/>
      <c r="AZ997" s="30"/>
      <c r="BA997" s="30"/>
      <c r="BB997" s="30"/>
      <c r="BC997" s="30"/>
      <c r="BD997" s="30"/>
      <c r="BE997" s="30"/>
      <c r="BF997" s="30"/>
      <c r="BG997" s="30"/>
      <c r="BH997" s="30"/>
      <c r="BI997" s="30"/>
      <c r="BJ997" s="30"/>
      <c r="BK997" s="30"/>
      <c r="BL997" s="30"/>
      <c r="BM997" s="30"/>
      <c r="BN997" s="30"/>
      <c r="BO997" s="30"/>
    </row>
    <row r="998" spans="1:67" ht="27" customHeight="1" x14ac:dyDescent="0.2">
      <c r="A998" s="63"/>
      <c r="B998" s="30"/>
      <c r="C998" s="30"/>
      <c r="D998" s="30"/>
      <c r="E998" s="30"/>
      <c r="F998" s="30"/>
      <c r="G998" s="30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64"/>
      <c r="S998" s="3"/>
      <c r="T998" s="65"/>
      <c r="U998" s="3"/>
      <c r="V998" s="66"/>
      <c r="W998" s="3"/>
      <c r="X998" s="67"/>
      <c r="Y998" s="3"/>
      <c r="Z998" s="66"/>
      <c r="AA998" s="64"/>
      <c r="AB998" s="3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  <c r="AO998" s="30"/>
      <c r="AP998" s="30"/>
      <c r="AQ998" s="30"/>
      <c r="AR998" s="30"/>
      <c r="AS998" s="68"/>
      <c r="AT998" s="68"/>
      <c r="AU998" s="30"/>
      <c r="AV998" s="30"/>
      <c r="AW998" s="30"/>
      <c r="AX998" s="30"/>
      <c r="AY998" s="30"/>
      <c r="AZ998" s="30"/>
      <c r="BA998" s="30"/>
      <c r="BB998" s="30"/>
      <c r="BC998" s="30"/>
      <c r="BD998" s="30"/>
      <c r="BE998" s="30"/>
      <c r="BF998" s="30"/>
      <c r="BG998" s="30"/>
      <c r="BH998" s="30"/>
      <c r="BI998" s="30"/>
      <c r="BJ998" s="30"/>
      <c r="BK998" s="30"/>
      <c r="BL998" s="30"/>
      <c r="BM998" s="30"/>
      <c r="BN998" s="30"/>
      <c r="BO998" s="30"/>
    </row>
    <row r="999" spans="1:67" ht="27" customHeight="1" x14ac:dyDescent="0.2">
      <c r="A999" s="63"/>
      <c r="B999" s="30"/>
      <c r="C999" s="30"/>
      <c r="D999" s="30"/>
      <c r="E999" s="30"/>
      <c r="F999" s="30"/>
      <c r="G999" s="30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64"/>
      <c r="S999" s="3"/>
      <c r="T999" s="65"/>
      <c r="U999" s="3"/>
      <c r="V999" s="66"/>
      <c r="W999" s="3"/>
      <c r="X999" s="67"/>
      <c r="Y999" s="3"/>
      <c r="Z999" s="66"/>
      <c r="AA999" s="64"/>
      <c r="AB999" s="3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  <c r="AO999" s="30"/>
      <c r="AP999" s="30"/>
      <c r="AQ999" s="30"/>
      <c r="AR999" s="30"/>
      <c r="AS999" s="68"/>
      <c r="AT999" s="68"/>
      <c r="AU999" s="30"/>
      <c r="AV999" s="30"/>
      <c r="AW999" s="30"/>
      <c r="AX999" s="30"/>
      <c r="AY999" s="30"/>
      <c r="AZ999" s="30"/>
      <c r="BA999" s="30"/>
      <c r="BB999" s="30"/>
      <c r="BC999" s="30"/>
      <c r="BD999" s="30"/>
      <c r="BE999" s="30"/>
      <c r="BF999" s="30"/>
      <c r="BG999" s="30"/>
      <c r="BH999" s="30"/>
      <c r="BI999" s="30"/>
      <c r="BJ999" s="30"/>
      <c r="BK999" s="30"/>
      <c r="BL999" s="30"/>
      <c r="BM999" s="30"/>
      <c r="BN999" s="30"/>
      <c r="BO999" s="30"/>
    </row>
    <row r="1000" spans="1:67" ht="27" customHeight="1" x14ac:dyDescent="0.2">
      <c r="A1000" s="63"/>
      <c r="B1000" s="30"/>
      <c r="C1000" s="30"/>
      <c r="D1000" s="30"/>
      <c r="E1000" s="30"/>
      <c r="F1000" s="30"/>
      <c r="G1000" s="30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64"/>
      <c r="S1000" s="3"/>
      <c r="T1000" s="65"/>
      <c r="U1000" s="3"/>
      <c r="V1000" s="66"/>
      <c r="W1000" s="3"/>
      <c r="X1000" s="67"/>
      <c r="Y1000" s="3"/>
      <c r="Z1000" s="66"/>
      <c r="AA1000" s="64"/>
      <c r="AB1000" s="3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  <c r="AO1000" s="30"/>
      <c r="AP1000" s="30"/>
      <c r="AQ1000" s="30"/>
      <c r="AR1000" s="30"/>
      <c r="AS1000" s="68"/>
      <c r="AT1000" s="68"/>
      <c r="AU1000" s="30"/>
      <c r="AV1000" s="30"/>
      <c r="AW1000" s="30"/>
      <c r="AX1000" s="30"/>
      <c r="AY1000" s="30"/>
      <c r="AZ1000" s="30"/>
      <c r="BA1000" s="30"/>
      <c r="BB1000" s="30"/>
      <c r="BC1000" s="30"/>
      <c r="BD1000" s="30"/>
      <c r="BE1000" s="30"/>
      <c r="BF1000" s="30"/>
      <c r="BG1000" s="30"/>
      <c r="BH1000" s="30"/>
      <c r="BI1000" s="30"/>
      <c r="BJ1000" s="30"/>
      <c r="BK1000" s="30"/>
      <c r="BL1000" s="30"/>
      <c r="BM1000" s="30"/>
      <c r="BN1000" s="30"/>
      <c r="BO1000" s="30"/>
    </row>
    <row r="1001" spans="1:67" ht="27" customHeight="1" x14ac:dyDescent="0.2">
      <c r="A1001" s="63"/>
      <c r="B1001" s="30"/>
      <c r="C1001" s="30"/>
      <c r="D1001" s="30"/>
      <c r="E1001" s="30"/>
      <c r="F1001" s="30"/>
      <c r="G1001" s="30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64"/>
      <c r="S1001" s="3"/>
      <c r="T1001" s="65"/>
      <c r="U1001" s="3"/>
      <c r="V1001" s="66"/>
      <c r="W1001" s="3"/>
      <c r="X1001" s="67"/>
      <c r="Y1001" s="3"/>
      <c r="Z1001" s="66"/>
      <c r="AA1001" s="64"/>
      <c r="AB1001" s="3"/>
      <c r="AC1001" s="30"/>
      <c r="AD1001" s="30"/>
      <c r="AE1001" s="30"/>
      <c r="AF1001" s="30"/>
      <c r="AG1001" s="30"/>
      <c r="AH1001" s="30"/>
      <c r="AI1001" s="30"/>
      <c r="AJ1001" s="30"/>
      <c r="AK1001" s="30"/>
      <c r="AL1001" s="30"/>
      <c r="AM1001" s="30"/>
      <c r="AN1001" s="30"/>
      <c r="AO1001" s="30"/>
      <c r="AP1001" s="30"/>
      <c r="AQ1001" s="30"/>
      <c r="AR1001" s="30"/>
      <c r="AS1001" s="68"/>
      <c r="AT1001" s="68"/>
      <c r="AU1001" s="30"/>
      <c r="AV1001" s="30"/>
      <c r="AW1001" s="30"/>
      <c r="AX1001" s="30"/>
      <c r="AY1001" s="30"/>
      <c r="AZ1001" s="30"/>
      <c r="BA1001" s="30"/>
      <c r="BB1001" s="30"/>
      <c r="BC1001" s="30"/>
      <c r="BD1001" s="30"/>
      <c r="BE1001" s="30"/>
      <c r="BF1001" s="30"/>
      <c r="BG1001" s="30"/>
      <c r="BH1001" s="30"/>
      <c r="BI1001" s="30"/>
      <c r="BJ1001" s="30"/>
      <c r="BK1001" s="30"/>
      <c r="BL1001" s="30"/>
      <c r="BM1001" s="30"/>
      <c r="BN1001" s="30"/>
      <c r="BO1001" s="30"/>
    </row>
    <row r="1002" spans="1:67" ht="27" customHeight="1" x14ac:dyDescent="0.2">
      <c r="A1002" s="63"/>
      <c r="B1002" s="30"/>
      <c r="C1002" s="30"/>
      <c r="D1002" s="30"/>
      <c r="E1002" s="30"/>
      <c r="F1002" s="30"/>
      <c r="G1002" s="30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64"/>
      <c r="S1002" s="3"/>
      <c r="T1002" s="65"/>
      <c r="U1002" s="3"/>
      <c r="V1002" s="66"/>
      <c r="W1002" s="3"/>
      <c r="X1002" s="67"/>
      <c r="Y1002" s="3"/>
      <c r="Z1002" s="66"/>
      <c r="AA1002" s="64"/>
      <c r="AB1002" s="3"/>
      <c r="AC1002" s="30"/>
      <c r="AD1002" s="30"/>
      <c r="AE1002" s="30"/>
      <c r="AF1002" s="30"/>
      <c r="AG1002" s="30"/>
      <c r="AH1002" s="30"/>
      <c r="AI1002" s="30"/>
      <c r="AJ1002" s="30"/>
      <c r="AK1002" s="30"/>
      <c r="AL1002" s="30"/>
      <c r="AM1002" s="30"/>
      <c r="AN1002" s="30"/>
      <c r="AO1002" s="30"/>
      <c r="AP1002" s="30"/>
      <c r="AQ1002" s="30"/>
      <c r="AR1002" s="30"/>
      <c r="AS1002" s="68"/>
      <c r="AT1002" s="68"/>
      <c r="AU1002" s="30"/>
      <c r="AV1002" s="30"/>
      <c r="AW1002" s="30"/>
      <c r="AX1002" s="30"/>
      <c r="AY1002" s="30"/>
      <c r="AZ1002" s="30"/>
      <c r="BA1002" s="30"/>
      <c r="BB1002" s="30"/>
      <c r="BC1002" s="30"/>
      <c r="BD1002" s="30"/>
      <c r="BE1002" s="30"/>
      <c r="BF1002" s="30"/>
      <c r="BG1002" s="30"/>
      <c r="BH1002" s="30"/>
      <c r="BI1002" s="30"/>
      <c r="BJ1002" s="30"/>
      <c r="BK1002" s="30"/>
      <c r="BL1002" s="30"/>
      <c r="BM1002" s="30"/>
      <c r="BN1002" s="30"/>
      <c r="BO1002" s="30"/>
    </row>
    <row r="1003" spans="1:67" ht="27" customHeight="1" x14ac:dyDescent="0.2">
      <c r="A1003" s="63"/>
      <c r="B1003" s="30"/>
      <c r="C1003" s="30"/>
      <c r="D1003" s="30"/>
      <c r="E1003" s="30"/>
      <c r="F1003" s="30"/>
      <c r="G1003" s="30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64"/>
      <c r="S1003" s="3"/>
      <c r="T1003" s="65"/>
      <c r="U1003" s="3"/>
      <c r="V1003" s="66"/>
      <c r="W1003" s="3"/>
      <c r="X1003" s="67"/>
      <c r="Y1003" s="3"/>
      <c r="Z1003" s="66"/>
      <c r="AA1003" s="64"/>
      <c r="AB1003" s="3"/>
      <c r="AC1003" s="30"/>
      <c r="AD1003" s="30"/>
      <c r="AE1003" s="30"/>
      <c r="AF1003" s="30"/>
      <c r="AG1003" s="30"/>
      <c r="AH1003" s="30"/>
      <c r="AI1003" s="30"/>
      <c r="AJ1003" s="30"/>
      <c r="AK1003" s="30"/>
      <c r="AL1003" s="30"/>
      <c r="AM1003" s="30"/>
      <c r="AN1003" s="30"/>
      <c r="AO1003" s="30"/>
      <c r="AP1003" s="30"/>
      <c r="AQ1003" s="30"/>
      <c r="AR1003" s="30"/>
      <c r="AS1003" s="68"/>
      <c r="AT1003" s="68"/>
      <c r="AU1003" s="30"/>
      <c r="AV1003" s="30"/>
      <c r="AW1003" s="30"/>
      <c r="AX1003" s="30"/>
      <c r="AY1003" s="30"/>
      <c r="AZ1003" s="30"/>
      <c r="BA1003" s="30"/>
      <c r="BB1003" s="30"/>
      <c r="BC1003" s="30"/>
      <c r="BD1003" s="30"/>
      <c r="BE1003" s="30"/>
      <c r="BF1003" s="30"/>
      <c r="BG1003" s="30"/>
      <c r="BH1003" s="30"/>
      <c r="BI1003" s="30"/>
      <c r="BJ1003" s="30"/>
      <c r="BK1003" s="30"/>
      <c r="BL1003" s="30"/>
      <c r="BM1003" s="30"/>
      <c r="BN1003" s="30"/>
      <c r="BO1003" s="30"/>
    </row>
    <row r="1004" spans="1:67" ht="27" customHeight="1" x14ac:dyDescent="0.2">
      <c r="A1004" s="63"/>
      <c r="B1004" s="30"/>
      <c r="C1004" s="30"/>
      <c r="D1004" s="30"/>
      <c r="E1004" s="30"/>
      <c r="F1004" s="30"/>
      <c r="G1004" s="30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64"/>
      <c r="S1004" s="3"/>
      <c r="T1004" s="65"/>
      <c r="U1004" s="3"/>
      <c r="V1004" s="66"/>
      <c r="W1004" s="3"/>
      <c r="X1004" s="67"/>
      <c r="Y1004" s="3"/>
      <c r="Z1004" s="66"/>
      <c r="AA1004" s="64"/>
      <c r="AB1004" s="3"/>
      <c r="AC1004" s="30"/>
      <c r="AD1004" s="30"/>
      <c r="AE1004" s="30"/>
      <c r="AF1004" s="30"/>
      <c r="AG1004" s="30"/>
      <c r="AH1004" s="30"/>
      <c r="AI1004" s="30"/>
      <c r="AJ1004" s="30"/>
      <c r="AK1004" s="30"/>
      <c r="AL1004" s="30"/>
      <c r="AM1004" s="30"/>
      <c r="AN1004" s="30"/>
      <c r="AO1004" s="30"/>
      <c r="AP1004" s="30"/>
      <c r="AQ1004" s="30"/>
      <c r="AR1004" s="30"/>
      <c r="AS1004" s="68"/>
      <c r="AT1004" s="68"/>
      <c r="AU1004" s="30"/>
      <c r="AV1004" s="30"/>
      <c r="AW1004" s="30"/>
      <c r="AX1004" s="30"/>
      <c r="AY1004" s="30"/>
      <c r="AZ1004" s="30"/>
      <c r="BA1004" s="30"/>
      <c r="BB1004" s="30"/>
      <c r="BC1004" s="30"/>
      <c r="BD1004" s="30"/>
      <c r="BE1004" s="30"/>
      <c r="BF1004" s="30"/>
      <c r="BG1004" s="30"/>
      <c r="BH1004" s="30"/>
      <c r="BI1004" s="30"/>
      <c r="BJ1004" s="30"/>
      <c r="BK1004" s="30"/>
      <c r="BL1004" s="30"/>
      <c r="BM1004" s="30"/>
      <c r="BN1004" s="30"/>
      <c r="BO1004" s="30"/>
    </row>
    <row r="1005" spans="1:67" ht="27" customHeight="1" x14ac:dyDescent="0.2">
      <c r="A1005" s="63"/>
      <c r="B1005" s="30"/>
      <c r="C1005" s="30"/>
      <c r="D1005" s="30"/>
      <c r="E1005" s="30"/>
      <c r="F1005" s="30"/>
      <c r="G1005" s="30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64"/>
      <c r="S1005" s="3"/>
      <c r="T1005" s="65"/>
      <c r="U1005" s="3"/>
      <c r="V1005" s="66"/>
      <c r="W1005" s="3"/>
      <c r="X1005" s="67"/>
      <c r="Y1005" s="3"/>
      <c r="Z1005" s="66"/>
      <c r="AA1005" s="64"/>
      <c r="AB1005" s="3"/>
      <c r="AC1005" s="30"/>
      <c r="AD1005" s="30"/>
      <c r="AE1005" s="30"/>
      <c r="AF1005" s="30"/>
      <c r="AG1005" s="30"/>
      <c r="AH1005" s="30"/>
      <c r="AI1005" s="30"/>
      <c r="AJ1005" s="30"/>
      <c r="AK1005" s="30"/>
      <c r="AL1005" s="30"/>
      <c r="AM1005" s="30"/>
      <c r="AN1005" s="30"/>
      <c r="AO1005" s="30"/>
      <c r="AP1005" s="30"/>
      <c r="AQ1005" s="30"/>
      <c r="AR1005" s="30"/>
      <c r="AS1005" s="68"/>
      <c r="AT1005" s="68"/>
      <c r="AU1005" s="30"/>
      <c r="AV1005" s="30"/>
      <c r="AW1005" s="30"/>
      <c r="AX1005" s="30"/>
      <c r="AY1005" s="30"/>
      <c r="AZ1005" s="30"/>
      <c r="BA1005" s="30"/>
      <c r="BB1005" s="30"/>
      <c r="BC1005" s="30"/>
      <c r="BD1005" s="30"/>
      <c r="BE1005" s="30"/>
      <c r="BF1005" s="30"/>
      <c r="BG1005" s="30"/>
      <c r="BH1005" s="30"/>
      <c r="BI1005" s="30"/>
      <c r="BJ1005" s="30"/>
      <c r="BK1005" s="30"/>
      <c r="BL1005" s="30"/>
      <c r="BM1005" s="30"/>
      <c r="BN1005" s="30"/>
      <c r="BO1005" s="30"/>
    </row>
    <row r="1006" spans="1:67" ht="27" customHeight="1" x14ac:dyDescent="0.2">
      <c r="A1006" s="63"/>
      <c r="B1006" s="30"/>
      <c r="C1006" s="30"/>
      <c r="D1006" s="30"/>
      <c r="E1006" s="30"/>
      <c r="F1006" s="30"/>
      <c r="G1006" s="30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64"/>
      <c r="S1006" s="3"/>
      <c r="T1006" s="65"/>
      <c r="U1006" s="3"/>
      <c r="V1006" s="66"/>
      <c r="W1006" s="3"/>
      <c r="X1006" s="67"/>
      <c r="AA1006" s="64"/>
      <c r="AB1006" s="3"/>
      <c r="AC1006" s="30"/>
      <c r="AD1006" s="30"/>
      <c r="AE1006" s="30"/>
      <c r="AF1006" s="30"/>
      <c r="AG1006" s="30"/>
      <c r="AH1006" s="30"/>
      <c r="AI1006" s="30"/>
      <c r="AJ1006" s="30"/>
      <c r="AK1006" s="30"/>
      <c r="AL1006" s="30"/>
      <c r="AM1006" s="30"/>
      <c r="AN1006" s="30"/>
      <c r="AO1006" s="30"/>
      <c r="AP1006" s="30"/>
      <c r="AQ1006" s="30"/>
      <c r="AR1006" s="30"/>
      <c r="AS1006" s="68"/>
      <c r="AT1006" s="68"/>
      <c r="AU1006" s="30"/>
      <c r="AV1006" s="30"/>
      <c r="AW1006" s="30"/>
      <c r="AX1006" s="30"/>
      <c r="AY1006" s="30"/>
      <c r="AZ1006" s="30"/>
      <c r="BA1006" s="30"/>
      <c r="BB1006" s="30"/>
      <c r="BC1006" s="30"/>
      <c r="BD1006" s="30"/>
      <c r="BE1006" s="30"/>
      <c r="BF1006" s="30"/>
      <c r="BG1006" s="30"/>
      <c r="BH1006" s="30"/>
      <c r="BI1006" s="30"/>
      <c r="BJ1006" s="30"/>
      <c r="BK1006" s="30"/>
      <c r="BL1006" s="30"/>
      <c r="BM1006" s="30"/>
      <c r="BN1006" s="30"/>
      <c r="BO1006" s="30"/>
    </row>
    <row r="1007" spans="1:67" ht="27" customHeight="1" x14ac:dyDescent="0.2">
      <c r="A1007" s="63"/>
      <c r="B1007" s="30"/>
      <c r="C1007" s="30"/>
      <c r="D1007" s="30"/>
      <c r="E1007" s="30"/>
      <c r="F1007" s="30"/>
      <c r="G1007" s="30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64"/>
      <c r="S1007" s="3"/>
      <c r="T1007" s="65"/>
      <c r="U1007" s="3"/>
      <c r="V1007" s="66"/>
      <c r="W1007" s="3"/>
      <c r="X1007" s="67"/>
      <c r="AA1007" s="64"/>
      <c r="AB1007" s="3"/>
      <c r="AC1007" s="30"/>
      <c r="AD1007" s="30"/>
      <c r="AE1007" s="30"/>
      <c r="AF1007" s="30"/>
      <c r="AG1007" s="30"/>
      <c r="AH1007" s="30"/>
      <c r="AI1007" s="30"/>
      <c r="AJ1007" s="30"/>
      <c r="AK1007" s="30"/>
      <c r="AL1007" s="30"/>
      <c r="AM1007" s="30"/>
      <c r="AN1007" s="30"/>
      <c r="AO1007" s="30"/>
      <c r="AP1007" s="30"/>
      <c r="AQ1007" s="30"/>
      <c r="AR1007" s="30"/>
      <c r="AS1007" s="68"/>
      <c r="AT1007" s="68"/>
      <c r="AU1007" s="30"/>
      <c r="AV1007" s="30"/>
      <c r="AW1007" s="30"/>
      <c r="AX1007" s="30"/>
      <c r="AY1007" s="30"/>
      <c r="AZ1007" s="30"/>
      <c r="BA1007" s="30"/>
      <c r="BB1007" s="30"/>
      <c r="BC1007" s="30"/>
      <c r="BD1007" s="30"/>
      <c r="BE1007" s="30"/>
      <c r="BF1007" s="30"/>
      <c r="BG1007" s="30"/>
      <c r="BH1007" s="30"/>
      <c r="BI1007" s="30"/>
      <c r="BJ1007" s="30"/>
      <c r="BK1007" s="30"/>
      <c r="BL1007" s="30"/>
      <c r="BM1007" s="30"/>
      <c r="BN1007" s="30"/>
      <c r="BO1007" s="30"/>
    </row>
  </sheetData>
  <mergeCells count="20">
    <mergeCell ref="A1:AS4"/>
    <mergeCell ref="A5:O6"/>
    <mergeCell ref="R5:AU5"/>
    <mergeCell ref="AC6:AQ6"/>
    <mergeCell ref="A7:B7"/>
    <mergeCell ref="C7:D7"/>
    <mergeCell ref="E7:F7"/>
    <mergeCell ref="G7:J7"/>
    <mergeCell ref="K7:N7"/>
    <mergeCell ref="O7:X7"/>
    <mergeCell ref="AR7:AR8"/>
    <mergeCell ref="AS7:AS8"/>
    <mergeCell ref="AT7:AT8"/>
    <mergeCell ref="AU7:AU8"/>
    <mergeCell ref="Y7:Z7"/>
    <mergeCell ref="AA7:AB7"/>
    <mergeCell ref="AC7:AD7"/>
    <mergeCell ref="AE7:AH7"/>
    <mergeCell ref="AI7:AN7"/>
    <mergeCell ref="AO7:AQ7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F-PLA-06 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2022-10-14T19:49:31Z</dcterms:created>
  <dcterms:modified xsi:type="dcterms:W3CDTF">2023-06-02T16:22:15Z</dcterms:modified>
</cp:coreProperties>
</file>