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19\SEGUIMIENTO PDD 2019\IV TRIMESTRE 2019\SGTO UNIDADES IV TRIMESTRE\"/>
    </mc:Choice>
  </mc:AlternateContent>
  <bookViews>
    <workbookView xWindow="0" yWindow="0" windowWidth="11940" windowHeight="9435"/>
  </bookViews>
  <sheets>
    <sheet name="MP IDTQ" sheetId="6" r:id="rId1"/>
    <sheet name="PA IDTQ" sheetId="3" r:id="rId2"/>
    <sheet name="SGTO PA IDTQ" sheetId="4" r:id="rId3"/>
    <sheet name="IT IDTQ" sheetId="5" r:id="rId4"/>
  </sheet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'MP IDTQ'!#REF!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2" i="6" l="1"/>
  <c r="H29" i="6" s="1"/>
  <c r="H27" i="6"/>
  <c r="Q22" i="6"/>
  <c r="P22" i="6"/>
  <c r="O22" i="6"/>
  <c r="C22" i="6"/>
  <c r="S21" i="6"/>
  <c r="R21" i="6"/>
  <c r="S20" i="6"/>
  <c r="R20" i="6"/>
  <c r="K20" i="6"/>
  <c r="S19" i="6"/>
  <c r="R19" i="6"/>
  <c r="S18" i="6"/>
  <c r="R18" i="6"/>
  <c r="K18" i="6"/>
  <c r="S17" i="6"/>
  <c r="R17" i="6"/>
  <c r="S16" i="6"/>
  <c r="R16" i="6"/>
  <c r="K16" i="6"/>
  <c r="P12" i="5"/>
  <c r="L12" i="5"/>
  <c r="H28" i="6" l="1"/>
  <c r="H32" i="6" s="1"/>
  <c r="H30" i="6"/>
  <c r="H31" i="6"/>
  <c r="BJ19" i="4" l="1"/>
  <c r="BI19" i="4"/>
  <c r="Y19" i="4" l="1"/>
  <c r="BJ13" i="4" s="1"/>
  <c r="BC13" i="4" l="1"/>
  <c r="AM13" i="4"/>
  <c r="AK13" i="4"/>
  <c r="AI13" i="4"/>
  <c r="AG13" i="4"/>
  <c r="AE13" i="4"/>
  <c r="AC13" i="4"/>
  <c r="X19" i="4"/>
  <c r="BI13" i="4" s="1"/>
  <c r="BK13" i="4" s="1"/>
  <c r="W19" i="4" l="1"/>
  <c r="BF13" i="4"/>
  <c r="BG13" i="4" s="1"/>
  <c r="S13" i="4"/>
  <c r="S19" i="4" l="1"/>
  <c r="R13" i="4"/>
  <c r="R15" i="4"/>
  <c r="R17" i="4"/>
  <c r="V18" i="3" l="1"/>
  <c r="AN12" i="3"/>
  <c r="R12" i="3"/>
  <c r="R18" i="3" l="1"/>
  <c r="Q12" i="3"/>
  <c r="Q16" i="3"/>
  <c r="Q14" i="3"/>
</calcChain>
</file>

<file path=xl/sharedStrings.xml><?xml version="1.0" encoding="utf-8"?>
<sst xmlns="http://schemas.openxmlformats.org/spreadsheetml/2006/main" count="339" uniqueCount="169">
  <si>
    <t>Fortalecimiento de la seguridad vial  en el Departamento del Quindío</t>
  </si>
  <si>
    <t>Recurso Ordinario Departamento</t>
  </si>
  <si>
    <t>Implementar un programa para disminuir la accidentalidad en las vías del departamento</t>
  </si>
  <si>
    <t>Recurso Propio IDTQ</t>
  </si>
  <si>
    <t xml:space="preserve">Formular e implementar el Plan de Seguridad Vial del Departamento </t>
  </si>
  <si>
    <t xml:space="preserve">Apoyar la implementación del programa: Ciclorutas en el departamento del Quindío </t>
  </si>
  <si>
    <t>GLORIA MERCEDES BUITRAGO SALAZAR</t>
  </si>
  <si>
    <t>Directora</t>
  </si>
  <si>
    <t xml:space="preserve">CODIGO:  </t>
  </si>
  <si>
    <t xml:space="preserve">VERSIÓN: </t>
  </si>
  <si>
    <t xml:space="preserve">FECHA: </t>
  </si>
  <si>
    <t>PÁGINA:</t>
  </si>
  <si>
    <t xml:space="preserve">F-PLA-06   </t>
  </si>
  <si>
    <t>O6</t>
  </si>
  <si>
    <t>Nov. 22 de 2017</t>
  </si>
  <si>
    <t xml:space="preserve"> 1 de 1</t>
  </si>
  <si>
    <t xml:space="preserve">PLAN DE DESARROLLO DEPARTAMENTAL </t>
  </si>
  <si>
    <t xml:space="preserve">PROYECTO </t>
  </si>
  <si>
    <t>POBLACIÓN</t>
  </si>
  <si>
    <t>CODIGO</t>
  </si>
  <si>
    <t xml:space="preserve">ESTRATEGIA </t>
  </si>
  <si>
    <t xml:space="preserve">PROGRAMA </t>
  </si>
  <si>
    <t xml:space="preserve">SUBPROGRAMA </t>
  </si>
  <si>
    <t xml:space="preserve">META DE PRODUCTO PLAN DE DESARROLLO </t>
  </si>
  <si>
    <t xml:space="preserve">INDICADOR </t>
  </si>
  <si>
    <t>META FISICA PROGRAMADA</t>
  </si>
  <si>
    <t>IMPUTACION PRESUPUESTAL</t>
  </si>
  <si>
    <t xml:space="preserve">No </t>
  </si>
  <si>
    <t>PESO DE LA META %</t>
  </si>
  <si>
    <t xml:space="preserve">VALOR EN PESOS </t>
  </si>
  <si>
    <t xml:space="preserve">OBJETIVO GENERAL DEL PROYECTO </t>
  </si>
  <si>
    <t xml:space="preserve">OBJETIVOS ESPECIFICOS </t>
  </si>
  <si>
    <t>ACTIVIDADES CUANTIFICADAS</t>
  </si>
  <si>
    <t xml:space="preserve">FUENTE DE RECURSOS </t>
  </si>
  <si>
    <t>GENERO</t>
  </si>
  <si>
    <t>DISTRIBUCIÓN ETÁREA (EDAD)</t>
  </si>
  <si>
    <t xml:space="preserve">GRUPOS ÉTNICOS </t>
  </si>
  <si>
    <t xml:space="preserve">POBLACIÓN VULNERABLE </t>
  </si>
  <si>
    <t>TOTAL</t>
  </si>
  <si>
    <t xml:space="preserve">FECHA DE INICIO </t>
  </si>
  <si>
    <t xml:space="preserve">FECHA DE TERMINACIÓN </t>
  </si>
  <si>
    <t xml:space="preserve">RESPONSABLE </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</si>
  <si>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</si>
  <si>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</si>
  <si>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</si>
  <si>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</si>
  <si>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</si>
  <si>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</si>
  <si>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</si>
  <si>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</si>
  <si>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</si>
  <si>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</si>
  <si>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</si>
  <si>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</si>
  <si>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</si>
  <si>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</si>
  <si>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</si>
  <si>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SEGURIDAD HUMANA </t>
  </si>
  <si>
    <t>Seguridad humana como dinamizador de la vida, dignidad y libertad en el Qundío</t>
  </si>
  <si>
    <t>Fortalecimiento de la seguridad vial en el Departamentol del Quindío</t>
  </si>
  <si>
    <t>Programa para disminuir la accidentalidad implementado</t>
  </si>
  <si>
    <t>201663000-172</t>
  </si>
  <si>
    <t>Disminuir  el numero de lesiones fatales y graves por accidentes de transito, en la poblacion, a traves de planes y programas institucionales para mejorar las condiciones de vida de la poblacion de los municipios de la jurisdicción del instituto departamental de transito del quindio</t>
  </si>
  <si>
    <t>Disminuir los riesgos de accidentes en las vias mediante la formulación e implementación de planes y programas de seguridad vial para el mejoramiento de las ocndiciones de vida de la población en la jurisdicción del I.D.T.Q</t>
  </si>
  <si>
    <t>Implementar el programa orientado a disminución de la accidentalidad en las vias</t>
  </si>
  <si>
    <t>Gloria Mercedes Buitrago Salazar, Directora</t>
  </si>
  <si>
    <t>Plan departamental de seguridad vial elaborado e implementado</t>
  </si>
  <si>
    <t>Formulación del Plan de Seguridad Vial</t>
  </si>
  <si>
    <t>Programa: Ciclorutas en el departamento del Quindío apoyado</t>
  </si>
  <si>
    <t>Generear oportunidadesinstitucionales a través de procesos de gestion orientados a insentivar programas de movilidad sostenible en la jurisdiccion del I.D.T.Q</t>
  </si>
  <si>
    <t>Campañas de difusión y sensibilización a la población del Programa Nacional de ciclorutas</t>
  </si>
  <si>
    <t>TOTAL:</t>
  </si>
  <si>
    <t>F-PLA-07</t>
  </si>
  <si>
    <t>01 de 1</t>
  </si>
  <si>
    <t>CONTRATOS</t>
  </si>
  <si>
    <t>P</t>
  </si>
  <si>
    <t>E</t>
  </si>
  <si>
    <t>PRESUPUESTADO</t>
  </si>
  <si>
    <t>E (COMPROMISOS)</t>
  </si>
  <si>
    <t>E (OBLIGACIONES)</t>
  </si>
  <si>
    <t xml:space="preserve">No. DE 
CONTRATOS </t>
  </si>
  <si>
    <t>VALOR COMPROMISOS</t>
  </si>
  <si>
    <t>VALOR DE LAS OBLIGACIONES</t>
  </si>
  <si>
    <t>% DE EJECUCION</t>
  </si>
  <si>
    <t>FUENTE DE LOS RECURSOS</t>
  </si>
  <si>
    <t>SUPERVISOR RESPONSABLE</t>
  </si>
  <si>
    <t>Gloria Mercedes Buitrago
Raul Augusto Perez</t>
  </si>
  <si>
    <t>SEGUIMIENTO PLAN DE ACCIÓN 
 IDTQ
IV TRIMESTRE 2019</t>
  </si>
  <si>
    <t>FORMATO</t>
  </si>
  <si>
    <t>Código F-PLA-39</t>
  </si>
  <si>
    <t>INVERSIÓN ENTES TERRITORIALES</t>
  </si>
  <si>
    <t>Version: 01</t>
  </si>
  <si>
    <t>Fecha: 21/11/2014</t>
  </si>
  <si>
    <t>Página 1 de 1</t>
  </si>
  <si>
    <t xml:space="preserve">INSTITUTO DEPARTAMENTAL DE TRANSITO DEL QUINDIO                                    </t>
  </si>
  <si>
    <t xml:space="preserve">DESCRIPCIÓN DE LA OBRA FISICA , PROGRAMA Y/O ACTIVIDAD </t>
  </si>
  <si>
    <t xml:space="preserve">MUNICIPIOS </t>
  </si>
  <si>
    <t xml:space="preserve">TOTAL </t>
  </si>
  <si>
    <t xml:space="preserve">CODIGO </t>
  </si>
  <si>
    <t xml:space="preserve">NOMBRE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</si>
  <si>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</si>
  <si>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</si>
  <si>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</si>
  <si>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</si>
  <si>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</si>
  <si>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</si>
  <si>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</si>
  <si>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</si>
  <si>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</si>
  <si>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</si>
  <si>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</si>
  <si>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</si>
  <si>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Fortalecimiento de la seguridad vial en el Departamento del Quindío</t>
  </si>
  <si>
    <t>N/A</t>
  </si>
  <si>
    <t>Código F-PLA-47</t>
  </si>
  <si>
    <t>Versión: 02</t>
  </si>
  <si>
    <t>Fecha: 19/03/2019</t>
  </si>
  <si>
    <t>Plan de Desarrollo  "En Defensa del Bien Común" 2016-2019</t>
  </si>
  <si>
    <t>IDTQ</t>
  </si>
  <si>
    <t>IV Trimestre 2019</t>
  </si>
  <si>
    <t>PROYECTO</t>
  </si>
  <si>
    <t>IMPUTACION</t>
  </si>
  <si>
    <t>VALOR PROYECTO</t>
  </si>
  <si>
    <t>No. DE METAS</t>
  </si>
  <si>
    <t xml:space="preserve">CODIGO META PRODUCTO </t>
  </si>
  <si>
    <t xml:space="preserve">META PRODUCTO </t>
  </si>
  <si>
    <t>INDICADORES</t>
  </si>
  <si>
    <t>TIPO DE META
*M/I</t>
  </si>
  <si>
    <t>VALOR PROGRAMADO VIGENCIA 2019</t>
  </si>
  <si>
    <t>VALOR EJECUTADO VIGENCIA 2019</t>
  </si>
  <si>
    <t xml:space="preserve">SEMAFORO </t>
  </si>
  <si>
    <t>NOMBRE FUENTE</t>
  </si>
  <si>
    <t xml:space="preserve">RUBRO
 PRESUPUESTAL </t>
  </si>
  <si>
    <t>CODIGO
FUENTE</t>
  </si>
  <si>
    <t>PRESUPUESTO DEFINITIVO</t>
  </si>
  <si>
    <t xml:space="preserve">COMPROMISOS </t>
  </si>
  <si>
    <t xml:space="preserve">OBLIGACIONES </t>
  </si>
  <si>
    <t>SEMAFORO (COMPROMISO):</t>
  </si>
  <si>
    <t>SEMAFORO (OBLIGACION):</t>
  </si>
  <si>
    <t>OBSERVACIONES</t>
  </si>
  <si>
    <t xml:space="preserve">Verde Oscuro  (80%  - 100%) </t>
  </si>
  <si>
    <t xml:space="preserve">  Verde Claro (70% - 79%)</t>
  </si>
  <si>
    <t xml:space="preserve"> Amarillo (60%  - 69%) </t>
  </si>
  <si>
    <t xml:space="preserve">  Naranja (40% - 59%) </t>
  </si>
  <si>
    <t xml:space="preserve"> Rojo (0% - 39%)</t>
  </si>
  <si>
    <t>(Compromiso/Ppto Definitivo)</t>
  </si>
  <si>
    <t>(Obligación/Ppto Definitivo</t>
  </si>
  <si>
    <t xml:space="preserve">Número </t>
  </si>
  <si>
    <t>M</t>
  </si>
  <si>
    <t>23010104230101_1</t>
  </si>
  <si>
    <t>Para implementar un programa para disminuir la accidentalidad en las vías del departamento, se desarrolllaron las siguientes acciones, consideradas fundamentales para la reducción de los índices de siniestralidad: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2018 se presenta una tasa de siniestros viales de cinco (5) personas y en la vigencia de 2019 se presentaron seis (6) fallecidos por accidentes de tránsito, lo que demuestra un trabajo y una tendencia de mejoramiento continuada.</t>
  </si>
  <si>
    <t>23010104230102_1</t>
  </si>
  <si>
    <t>Para formular e implementar el Plan de Seguridad Vial del Departamento,  en la vigencia 2018 se creó el Comité Departamental de Seguridad Vial por medio del Decreto 837 del 10 de diciembre, como instancia de consulta y decisión para tratar la información que llevaría a la formulación del Plan Departamental de Seguridad Vial.
 - Instalación del Comité de Seguridad Vial 
- Elaboración del Diagnóstico de Seguridad vial 
- Socialización del Diagnóstico al Comité de Seguridad Vial 
- Formulación deI Borrador del Plan de Seguridad Vial 
- Socialización versión dos del Plan de Seguridad Vial del Departamento.
- Ajustes finales de acuerdo a sugerencias del comité.
En el año 2019 se formuló y se aprobó el PDSV por parte del Comité Departamental de Seguridad Vial, así mismo fue adoptado por la administración departamental por medio del Decreto 0545 del 01 de octubre de 2019.</t>
  </si>
  <si>
    <t>23010104230103_1</t>
  </si>
  <si>
    <t>Para apoyar la implementación del programa: Ciclorutas en el departamento del Quindío, se formuló el Programa CICLORUTA TURISTICA Y RECREATIVA para el municipio de Filandia por parte del Instituto Departamental de Transito del Quindío, Adopción del programa por medio del Decreto 038 de del 11 de septiembre de 2019, día en el cual se realizó el acto de inauguración de este programa, dando oficialmente apertura al proceso de implementación.
Una vez adoptado el programa se inició su proceso de implementación, realizando los recorridos a las diferentes poblaciones objetivo en acompañamiento del cuerpo de agentes de tránsito del IDTQ, así mismo se imparte formación en seguridad vial en población escolar del municipio y los diferentes actores viales que interfieren en la movilidad dentro de Filandia.</t>
  </si>
  <si>
    <t>* Tipo de Meta M: Mantenimiento I: Incremento</t>
  </si>
  <si>
    <t>SEMAFORO</t>
  </si>
  <si>
    <t xml:space="preserve"> METAS PRODUCTO</t>
  </si>
  <si>
    <t>%</t>
  </si>
  <si>
    <t xml:space="preserve">Sobresaliente  ( Entre 80%-100%) </t>
  </si>
  <si>
    <t>Satisfactorio (Entre 70% -79,99%)</t>
  </si>
  <si>
    <t>Medio (Entre 60%-69,99%)</t>
  </si>
  <si>
    <t>Bajo (Entre 40% - 59,99%)</t>
  </si>
  <si>
    <t>Critico (Entre 0% - 39,99%)</t>
  </si>
  <si>
    <t>Total</t>
  </si>
  <si>
    <t>FOTMATO</t>
  </si>
  <si>
    <t>Estado de Ejecución Metas y Proyectos</t>
  </si>
  <si>
    <t>PROGRAMACIÓN PLAN DE ACCIÓN 
INSTITUTO DEPARTAMETNAL DE TRANSITO  - I.D.T.Q. 
IV TRIMESTRE 2019</t>
  </si>
  <si>
    <t xml:space="preserve"> IV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</si>
</sst>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quot;$&quot;* #,##0.00_-;\-&quot;$&quot;* #,##0.00_-;_-&quot;$&quot;* &quot;-&quot;??_-;_-@_-"/>
    <numFmt numFmtId="165" formatCode="00"/>
    <numFmt numFmtId="166" formatCode="0.0"/>
    <numFmt numFmtId="167" formatCode="&quot;$&quot;\ #,##0"/>
    <numFmt numFmtId="168" formatCode="dd/mm/yyyy;@"/>
    <numFmt numFmtId="169" formatCode="_ [$€-2]\ * #,##0.00_ ;_ [$€-2]\ * \-#,##0.00_ ;_ [$€-2]\ * &quot;-&quot;??_ "/>
    <numFmt numFmtId="170" formatCode="0.0%"/>
    <numFmt numFmtId="171" formatCode="#,##0;[Red]#,##0"/>
    <numFmt numFmtId="172" formatCode="0.0000%"/>
    <numFmt numFmtId="173" formatCode="_-&quot;$&quot;* #,##0_-;\-&quot;$&quot;* #,##0_-;_-&quot;$&quot;* &quot;-&quot;??_-;_-@_-"/>
    <numFmt numFmtId="174" formatCode="_-* #,##0_-;\-* #,##0_-;_-* &quot;-&quot;_-;_-@_-"/>
  </numFmts>
  <fonts count="27" x14ac:knownFonts="1">
    <font>
      <sz val="11"/>
      <color theme="1"/>
      <name val="Calibri"/>
      <family val="2"/>
      <scheme val="minor"/>
    </font>
    <font>
      <sz val="11"/>
      <color theme="1"/>
      <name val="Calibri"/>
      <family val="2"/>
      <scheme val="minor"/>
    </font>
    <font>
      <sz val="12"/>
      <color theme="1"/>
      <name val="Arial"/>
      <family val="2"/>
    </font>
    <font>
      <sz val="12"/>
      <name val="Arial"/>
      <family val="2"/>
    </font>
    <font>
      <sz val="11"/>
      <color theme="1"/>
      <name val="Arial"/>
      <family val="2"/>
    </font>
    <font>
      <b/>
      <sz val="12"/>
      <color theme="1"/>
      <name val="Arial"/>
      <family val="2"/>
    </font>
    <font>
      <b/>
      <sz val="11"/>
      <name val="Arial"/>
      <family val="2"/>
    </font>
    <font>
      <sz val="11"/>
      <color indexed="8"/>
      <name val="Calibri"/>
      <family val="2"/>
    </font>
    <font>
      <b/>
      <sz val="10"/>
      <color theme="1"/>
      <name val="Arial"/>
      <family val="2"/>
    </font>
    <font>
      <b/>
      <sz val="11"/>
      <color theme="1"/>
      <name val="Arial"/>
      <family val="2"/>
    </font>
    <font>
      <b/>
      <sz val="14"/>
      <color theme="1"/>
      <name val="Arial"/>
      <family val="2"/>
    </font>
    <font>
      <b/>
      <sz val="11"/>
      <color indexed="8"/>
      <name val="Arial"/>
      <family val="2"/>
    </font>
    <font>
      <b/>
      <sz val="9"/>
      <name val="Calibri"/>
      <family val="2"/>
      <scheme val="minor"/>
    </font>
    <font>
      <b/>
      <sz val="9"/>
      <color theme="1"/>
      <name val="Calibri"/>
      <family val="2"/>
      <scheme val="minor"/>
    </font>
    <font>
      <b/>
      <sz val="10"/>
      <color indexed="8"/>
      <name val="Arial"/>
      <family val="2"/>
    </font>
    <font>
      <sz val="11"/>
      <color theme="0"/>
      <name val="Arial"/>
      <family val="2"/>
    </font>
    <font>
      <i/>
      <sz val="11"/>
      <color theme="1"/>
      <name val="Arial"/>
      <family val="2"/>
    </font>
    <font>
      <b/>
      <sz val="11"/>
      <color theme="1"/>
      <name val="Calibri"/>
      <family val="2"/>
      <scheme val="minor"/>
    </font>
    <font>
      <b/>
      <sz val="10"/>
      <name val="Arial"/>
      <family val="2"/>
    </font>
    <font>
      <sz val="8"/>
      <color theme="1"/>
      <name val="Calibri"/>
      <family val="2"/>
      <scheme val="minor"/>
    </font>
    <font>
      <b/>
      <sz val="14"/>
      <name val="Arial"/>
      <family val="2"/>
    </font>
    <font>
      <sz val="10"/>
      <name val="Arial"/>
      <family val="2"/>
    </font>
    <font>
      <sz val="11"/>
      <color indexed="8"/>
      <name val="Arial"/>
      <family val="2"/>
    </font>
    <font>
      <sz val="10"/>
      <color theme="1"/>
      <name val="Arial"/>
      <family val="2"/>
    </font>
    <font>
      <sz val="10"/>
      <color indexed="8"/>
      <name val="Calibri"/>
      <family val="2"/>
    </font>
    <font>
      <b/>
      <sz val="12"/>
      <name val="Arial"/>
      <family val="2"/>
    </font>
    <font>
      <sz val="12"/>
      <color rgb="FFFF0000"/>
      <name val="Arial"/>
      <family val="2"/>
    </font>
  </fonts>
  <fills count="1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E0C31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169"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7">
    <xf numFmtId="0" fontId="0" fillId="0" borderId="0" xfId="0"/>
    <xf numFmtId="0" fontId="4" fillId="2" borderId="1" xfId="0" applyFont="1" applyFill="1" applyBorder="1" applyAlignment="1">
      <alignment horizontal="center" vertical="center"/>
    </xf>
    <xf numFmtId="0" fontId="9" fillId="0" borderId="1" xfId="0" applyFont="1" applyBorder="1" applyAlignment="1">
      <alignment vertical="center"/>
    </xf>
    <xf numFmtId="0" fontId="4" fillId="0" borderId="0" xfId="0" applyFont="1"/>
    <xf numFmtId="0" fontId="9" fillId="0" borderId="1" xfId="0" applyFont="1" applyBorder="1" applyAlignment="1">
      <alignment horizontal="left" vertical="center"/>
    </xf>
    <xf numFmtId="0" fontId="9" fillId="0" borderId="1" xfId="0" applyFont="1" applyBorder="1" applyAlignment="1">
      <alignment vertical="center" wrapText="1"/>
    </xf>
    <xf numFmtId="3" fontId="11" fillId="0" borderId="1" xfId="0" applyNumberFormat="1" applyFont="1" applyBorder="1" applyAlignment="1">
      <alignment horizontal="left" vertical="center" wrapText="1"/>
    </xf>
    <xf numFmtId="0" fontId="9" fillId="0" borderId="9"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center" vertical="center"/>
    </xf>
    <xf numFmtId="0" fontId="9" fillId="0" borderId="10" xfId="0" applyFont="1" applyBorder="1" applyAlignment="1">
      <alignment vertical="center"/>
    </xf>
    <xf numFmtId="1" fontId="9" fillId="6" borderId="1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 fontId="9" fillId="6" borderId="12" xfId="0" applyNumberFormat="1" applyFont="1" applyFill="1" applyBorder="1" applyAlignment="1">
      <alignment horizontal="center" vertical="center" wrapText="1"/>
    </xf>
    <xf numFmtId="0" fontId="9" fillId="6" borderId="11" xfId="0" applyFont="1" applyFill="1" applyBorder="1" applyAlignment="1">
      <alignment horizontal="center" vertical="center" textRotation="90" wrapText="1"/>
    </xf>
    <xf numFmtId="49" fontId="9" fillId="6" borderId="11" xfId="0" applyNumberFormat="1" applyFont="1" applyFill="1" applyBorder="1" applyAlignment="1">
      <alignment horizontal="center" vertical="center" textRotation="90" wrapText="1"/>
    </xf>
    <xf numFmtId="0" fontId="9" fillId="6" borderId="4" xfId="0" applyFont="1" applyFill="1" applyBorder="1" applyAlignment="1">
      <alignment horizontal="center" vertical="center" textRotation="90" wrapText="1"/>
    </xf>
    <xf numFmtId="1" fontId="5" fillId="7" borderId="16" xfId="0" applyNumberFormat="1" applyFont="1" applyFill="1" applyBorder="1" applyAlignment="1">
      <alignment horizontal="left" vertical="center" wrapText="1"/>
    </xf>
    <xf numFmtId="0" fontId="5" fillId="7" borderId="13" xfId="0" applyFont="1" applyFill="1" applyBorder="1" applyAlignment="1">
      <alignment vertical="center"/>
    </xf>
    <xf numFmtId="0" fontId="5" fillId="7" borderId="14" xfId="0" applyFont="1" applyFill="1" applyBorder="1" applyAlignment="1">
      <alignment vertical="center"/>
    </xf>
    <xf numFmtId="0" fontId="5" fillId="7" borderId="14" xfId="0" applyFont="1" applyFill="1" applyBorder="1" applyAlignment="1">
      <alignment horizontal="justify" vertical="center"/>
    </xf>
    <xf numFmtId="0" fontId="5" fillId="7" borderId="14" xfId="0" applyFont="1" applyFill="1" applyBorder="1" applyAlignment="1">
      <alignment horizontal="center" vertical="center"/>
    </xf>
    <xf numFmtId="166" fontId="5" fillId="7" borderId="14" xfId="0" applyNumberFormat="1" applyFont="1" applyFill="1" applyBorder="1" applyAlignment="1">
      <alignment horizontal="center" vertical="center"/>
    </xf>
    <xf numFmtId="167" fontId="5" fillId="7" borderId="14" xfId="0" applyNumberFormat="1" applyFont="1" applyFill="1" applyBorder="1" applyAlignment="1">
      <alignment vertical="center"/>
    </xf>
    <xf numFmtId="167" fontId="5" fillId="7" borderId="14" xfId="0" applyNumberFormat="1" applyFont="1" applyFill="1" applyBorder="1" applyAlignment="1">
      <alignment horizontal="center" vertical="center"/>
    </xf>
    <xf numFmtId="1" fontId="5" fillId="7" borderId="14" xfId="0" applyNumberFormat="1" applyFont="1" applyFill="1" applyBorder="1" applyAlignment="1">
      <alignment horizontal="center" vertical="center"/>
    </xf>
    <xf numFmtId="0" fontId="2" fillId="0" borderId="0" xfId="0" applyFont="1"/>
    <xf numFmtId="1" fontId="9" fillId="2" borderId="4"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8" borderId="1" xfId="0" applyFont="1" applyFill="1" applyBorder="1" applyAlignment="1">
      <alignment horizontal="center" vertical="center"/>
    </xf>
    <xf numFmtId="0" fontId="9" fillId="8" borderId="14" xfId="0" applyFont="1" applyFill="1" applyBorder="1" applyAlignment="1">
      <alignment vertical="center"/>
    </xf>
    <xf numFmtId="0" fontId="9" fillId="8" borderId="14" xfId="0" applyFont="1" applyFill="1" applyBorder="1" applyAlignment="1">
      <alignment horizontal="justify" vertical="center"/>
    </xf>
    <xf numFmtId="0" fontId="9" fillId="8" borderId="14" xfId="0" applyFont="1" applyFill="1" applyBorder="1" applyAlignment="1">
      <alignment horizontal="center" vertical="center"/>
    </xf>
    <xf numFmtId="166" fontId="9" fillId="8" borderId="14" xfId="0" applyNumberFormat="1" applyFont="1" applyFill="1" applyBorder="1" applyAlignment="1">
      <alignment horizontal="center" vertical="center"/>
    </xf>
    <xf numFmtId="167" fontId="9" fillId="8" borderId="14" xfId="0" applyNumberFormat="1" applyFont="1" applyFill="1" applyBorder="1" applyAlignment="1">
      <alignment vertical="center"/>
    </xf>
    <xf numFmtId="167" fontId="9" fillId="8" borderId="14" xfId="0" applyNumberFormat="1" applyFont="1" applyFill="1" applyBorder="1" applyAlignment="1">
      <alignment horizontal="center" vertical="center"/>
    </xf>
    <xf numFmtId="1" fontId="9" fillId="8" borderId="14" xfId="0" applyNumberFormat="1" applyFont="1" applyFill="1" applyBorder="1" applyAlignment="1">
      <alignment horizontal="center" vertical="center"/>
    </xf>
    <xf numFmtId="168" fontId="9" fillId="8" borderId="14" xfId="0" applyNumberFormat="1" applyFont="1" applyFill="1" applyBorder="1" applyAlignment="1">
      <alignment vertical="center"/>
    </xf>
    <xf numFmtId="0" fontId="9" fillId="8" borderId="15" xfId="0" applyFont="1" applyFill="1" applyBorder="1" applyAlignment="1">
      <alignment horizontal="justify" vertical="center"/>
    </xf>
    <xf numFmtId="0" fontId="4" fillId="2" borderId="0" xfId="0" applyFont="1" applyFill="1"/>
    <xf numFmtId="1" fontId="9" fillId="2" borderId="7"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4" xfId="0" applyFont="1" applyFill="1" applyBorder="1" applyAlignment="1">
      <alignment vertical="center"/>
    </xf>
    <xf numFmtId="0" fontId="9" fillId="3" borderId="14" xfId="0" applyFont="1" applyFill="1" applyBorder="1" applyAlignment="1">
      <alignment horizontal="justify" vertical="center"/>
    </xf>
    <xf numFmtId="0" fontId="9" fillId="3" borderId="14" xfId="0" applyFont="1" applyFill="1" applyBorder="1" applyAlignment="1">
      <alignment horizontal="center" vertical="center"/>
    </xf>
    <xf numFmtId="166" fontId="9" fillId="3" borderId="14" xfId="0" applyNumberFormat="1" applyFont="1" applyFill="1" applyBorder="1" applyAlignment="1">
      <alignment horizontal="center" vertical="center"/>
    </xf>
    <xf numFmtId="167" fontId="9" fillId="3" borderId="14" xfId="0" applyNumberFormat="1" applyFont="1" applyFill="1" applyBorder="1" applyAlignment="1">
      <alignment vertical="center"/>
    </xf>
    <xf numFmtId="167" fontId="9" fillId="3" borderId="14"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68" fontId="9" fillId="3" borderId="14" xfId="0" applyNumberFormat="1" applyFont="1" applyFill="1" applyBorder="1" applyAlignment="1">
      <alignment vertical="center"/>
    </xf>
    <xf numFmtId="0" fontId="9" fillId="3" borderId="15" xfId="0" applyFont="1" applyFill="1" applyBorder="1" applyAlignment="1">
      <alignment horizontal="justify" vertical="center"/>
    </xf>
    <xf numFmtId="1" fontId="4" fillId="2" borderId="7"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4" fillId="2" borderId="1" xfId="0" applyFont="1" applyFill="1" applyBorder="1" applyAlignment="1">
      <alignment horizontal="justify" vertical="center"/>
    </xf>
    <xf numFmtId="1" fontId="4" fillId="2" borderId="1" xfId="0" applyNumberFormat="1" applyFont="1" applyFill="1" applyBorder="1" applyAlignment="1">
      <alignment horizontal="center" vertical="center"/>
    </xf>
    <xf numFmtId="0" fontId="4" fillId="0" borderId="1" xfId="0" applyFont="1" applyBorder="1"/>
    <xf numFmtId="168" fontId="4" fillId="0" borderId="1" xfId="0" applyNumberFormat="1" applyFont="1" applyBorder="1" applyAlignment="1">
      <alignment horizontal="right" vertical="center"/>
    </xf>
    <xf numFmtId="168" fontId="4" fillId="0" borderId="1" xfId="0" applyNumberFormat="1" applyFont="1" applyBorder="1" applyAlignment="1">
      <alignment horizontal="center"/>
    </xf>
    <xf numFmtId="0" fontId="4" fillId="0" borderId="1" xfId="0" applyFont="1" applyBorder="1" applyAlignment="1">
      <alignment horizontal="justify" vertical="center"/>
    </xf>
    <xf numFmtId="1" fontId="4" fillId="0" borderId="0" xfId="0" applyNumberFormat="1" applyFont="1"/>
    <xf numFmtId="0" fontId="4" fillId="2" borderId="0" xfId="0" applyFont="1" applyFill="1" applyAlignment="1">
      <alignment horizontal="justify" vertical="center"/>
    </xf>
    <xf numFmtId="0" fontId="4" fillId="2" borderId="0" xfId="0" applyFont="1" applyFill="1" applyAlignment="1">
      <alignment horizontal="center"/>
    </xf>
    <xf numFmtId="166" fontId="4" fillId="2" borderId="0" xfId="0" applyNumberFormat="1" applyFont="1" applyFill="1" applyAlignment="1">
      <alignment horizontal="center" vertical="center"/>
    </xf>
    <xf numFmtId="167" fontId="4" fillId="2" borderId="0" xfId="0" applyNumberFormat="1" applyFont="1" applyFill="1" applyAlignment="1">
      <alignment vertical="center"/>
    </xf>
    <xf numFmtId="167" fontId="4" fillId="2" borderId="0" xfId="0" applyNumberFormat="1" applyFont="1" applyFill="1" applyAlignment="1">
      <alignment horizontal="center" vertical="center"/>
    </xf>
    <xf numFmtId="1" fontId="4" fillId="2" borderId="0" xfId="0" applyNumberFormat="1" applyFont="1" applyFill="1" applyAlignment="1">
      <alignment horizontal="center" vertical="center"/>
    </xf>
    <xf numFmtId="0" fontId="4" fillId="2" borderId="0" xfId="0" applyFont="1" applyFill="1" applyAlignment="1">
      <alignment horizontal="center" vertical="center"/>
    </xf>
    <xf numFmtId="168" fontId="4" fillId="0" borderId="0" xfId="0" applyNumberFormat="1" applyFont="1" applyAlignment="1">
      <alignment horizontal="right" vertical="center"/>
    </xf>
    <xf numFmtId="168" fontId="4" fillId="0" borderId="0" xfId="0" applyNumberFormat="1" applyFont="1" applyAlignment="1">
      <alignment horizontal="center"/>
    </xf>
    <xf numFmtId="0" fontId="4" fillId="0" borderId="0" xfId="0" applyFont="1" applyAlignment="1">
      <alignment horizontal="justify" vertical="center"/>
    </xf>
    <xf numFmtId="0" fontId="9" fillId="0" borderId="0" xfId="0" applyFont="1"/>
    <xf numFmtId="0" fontId="9" fillId="0" borderId="5" xfId="0" applyFont="1" applyBorder="1" applyAlignment="1">
      <alignment horizontal="center" vertical="center"/>
    </xf>
    <xf numFmtId="3"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9" fillId="0" borderId="1" xfId="0" applyFont="1" applyBorder="1"/>
    <xf numFmtId="165" fontId="9" fillId="0" borderId="1" xfId="0" applyNumberFormat="1" applyFont="1" applyBorder="1" applyAlignment="1">
      <alignment horizontal="left"/>
    </xf>
    <xf numFmtId="17" fontId="9" fillId="0" borderId="1" xfId="0" applyNumberFormat="1" applyFont="1" applyBorder="1" applyAlignment="1">
      <alignment horizontal="left"/>
    </xf>
    <xf numFmtId="3" fontId="11" fillId="4" borderId="1" xfId="0" applyNumberFormat="1" applyFont="1" applyFill="1" applyBorder="1" applyAlignment="1">
      <alignment horizontal="left" vertical="center" wrapText="1"/>
    </xf>
    <xf numFmtId="0" fontId="9" fillId="0" borderId="0" xfId="0" applyFont="1" applyAlignment="1">
      <alignment horizontal="center" vertical="center"/>
    </xf>
    <xf numFmtId="0" fontId="9" fillId="0" borderId="7" xfId="0" applyFont="1" applyBorder="1" applyAlignment="1">
      <alignment vertical="center"/>
    </xf>
    <xf numFmtId="0" fontId="9" fillId="0" borderId="0" xfId="0" applyFont="1" applyAlignment="1">
      <alignment vertical="center"/>
    </xf>
    <xf numFmtId="0" fontId="9" fillId="0" borderId="8" xfId="0" applyFont="1" applyBorder="1" applyAlignment="1">
      <alignment vertical="center"/>
    </xf>
    <xf numFmtId="1" fontId="9" fillId="6"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0" fontId="2" fillId="0" borderId="2" xfId="0" applyFont="1" applyBorder="1" applyAlignment="1">
      <alignment vertical="center" wrapText="1"/>
    </xf>
    <xf numFmtId="0" fontId="15" fillId="2" borderId="0" xfId="0" applyFont="1" applyFill="1" applyAlignment="1">
      <alignment horizontal="center" vertical="center"/>
    </xf>
    <xf numFmtId="170" fontId="15" fillId="10" borderId="0" xfId="7" applyNumberFormat="1" applyFont="1" applyFill="1" applyAlignment="1">
      <alignment horizontal="center" vertical="center"/>
    </xf>
    <xf numFmtId="1" fontId="4" fillId="2" borderId="2" xfId="0" applyNumberFormat="1" applyFont="1" applyFill="1" applyBorder="1" applyAlignment="1">
      <alignment horizontal="center" vertical="center" wrapText="1"/>
    </xf>
    <xf numFmtId="43" fontId="4" fillId="0" borderId="1" xfId="8" applyFont="1" applyBorder="1" applyAlignment="1">
      <alignment horizontal="center" vertical="center"/>
    </xf>
    <xf numFmtId="43" fontId="2" fillId="2" borderId="2" xfId="8" applyFont="1" applyFill="1" applyBorder="1" applyAlignment="1" applyProtection="1">
      <alignment vertical="center"/>
      <protection locked="0"/>
    </xf>
    <xf numFmtId="43" fontId="2" fillId="2" borderId="1" xfId="8" applyFont="1" applyFill="1" applyBorder="1" applyAlignment="1">
      <alignment vertical="center"/>
    </xf>
    <xf numFmtId="43" fontId="4" fillId="0" borderId="1" xfId="8" applyFont="1" applyBorder="1" applyAlignment="1">
      <alignment horizontal="center" vertical="center" wrapText="1"/>
    </xf>
    <xf numFmtId="43" fontId="2" fillId="0" borderId="1" xfId="8" applyFont="1" applyFill="1" applyBorder="1" applyAlignment="1" applyProtection="1">
      <alignment horizontal="center" vertical="center"/>
      <protection locked="0"/>
    </xf>
    <xf numFmtId="43" fontId="2" fillId="2" borderId="1" xfId="8" applyFont="1" applyFill="1" applyBorder="1" applyAlignment="1">
      <alignment horizontal="center" vertical="center"/>
    </xf>
    <xf numFmtId="43" fontId="2" fillId="0" borderId="1" xfId="8" applyFont="1" applyFill="1" applyBorder="1" applyAlignment="1" applyProtection="1">
      <alignment vertical="center"/>
      <protection locked="0"/>
    </xf>
    <xf numFmtId="43" fontId="2" fillId="0" borderId="1" xfId="8" applyFont="1" applyFill="1" applyBorder="1" applyAlignment="1" applyProtection="1">
      <alignment horizontal="center" vertical="center" wrapText="1"/>
      <protection locked="0"/>
    </xf>
    <xf numFmtId="43" fontId="9" fillId="2" borderId="1" xfId="8" applyFont="1" applyFill="1" applyBorder="1" applyAlignment="1">
      <alignment horizontal="center" vertical="center"/>
    </xf>
    <xf numFmtId="43" fontId="9" fillId="0" borderId="1" xfId="0" applyNumberFormat="1" applyFont="1" applyBorder="1"/>
    <xf numFmtId="49" fontId="9"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43" fontId="9" fillId="2" borderId="1" xfId="8" applyFont="1" applyFill="1" applyBorder="1" applyAlignment="1">
      <alignment vertical="center"/>
    </xf>
    <xf numFmtId="0" fontId="0" fillId="0" borderId="5" xfId="0" applyBorder="1" applyAlignment="1">
      <alignment horizontal="center"/>
    </xf>
    <xf numFmtId="0" fontId="19" fillId="0" borderId="0" xfId="0" applyFont="1" applyFill="1" applyBorder="1"/>
    <xf numFmtId="0" fontId="0" fillId="0" borderId="0" xfId="0" applyBorder="1" applyAlignment="1">
      <alignment horizontal="center"/>
    </xf>
    <xf numFmtId="0" fontId="0" fillId="0" borderId="8" xfId="0" applyBorder="1" applyAlignment="1">
      <alignment horizontal="center"/>
    </xf>
    <xf numFmtId="0" fontId="21" fillId="4" borderId="11" xfId="0" applyFont="1" applyFill="1" applyBorder="1" applyAlignment="1">
      <alignment horizontal="left"/>
    </xf>
    <xf numFmtId="0" fontId="21" fillId="4" borderId="2" xfId="0" applyFont="1" applyFill="1" applyBorder="1" applyAlignment="1">
      <alignment horizontal="left"/>
    </xf>
    <xf numFmtId="0" fontId="0" fillId="0" borderId="3" xfId="0" applyBorder="1" applyAlignment="1">
      <alignment horizontal="center"/>
    </xf>
    <xf numFmtId="0" fontId="0" fillId="0" borderId="3" xfId="0" applyBorder="1" applyAlignment="1"/>
    <xf numFmtId="0" fontId="0" fillId="0" borderId="10" xfId="0" applyBorder="1" applyAlignment="1"/>
    <xf numFmtId="0" fontId="6" fillId="5" borderId="1" xfId="0" applyFont="1" applyFill="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vertical="center" wrapText="1"/>
      <protection locked="0"/>
    </xf>
    <xf numFmtId="0" fontId="24" fillId="0" borderId="1" xfId="0" applyFont="1" applyBorder="1" applyAlignment="1">
      <alignment horizontal="center" vertical="center" wrapText="1"/>
    </xf>
    <xf numFmtId="171" fontId="23" fillId="11" borderId="1" xfId="0" applyNumberFormat="1" applyFont="1" applyFill="1" applyBorder="1" applyAlignment="1" applyProtection="1">
      <alignment horizontal="center" vertical="center"/>
      <protection locked="0"/>
    </xf>
    <xf numFmtId="43" fontId="8" fillId="0" borderId="1" xfId="8" applyFont="1" applyBorder="1" applyAlignment="1" applyProtection="1">
      <alignment horizontal="center" vertical="center"/>
      <protection locked="0"/>
    </xf>
    <xf numFmtId="3" fontId="23" fillId="11" borderId="1" xfId="0" applyNumberFormat="1" applyFont="1" applyFill="1" applyBorder="1" applyAlignment="1" applyProtection="1">
      <alignment horizontal="center" vertical="center"/>
      <protection locked="0"/>
    </xf>
    <xf numFmtId="43" fontId="8" fillId="0" borderId="1" xfId="8" applyFont="1" applyFill="1" applyBorder="1" applyAlignment="1" applyProtection="1">
      <alignment horizontal="center" vertical="center"/>
      <protection locked="0"/>
    </xf>
    <xf numFmtId="43" fontId="8" fillId="0" borderId="1" xfId="8" applyFont="1" applyBorder="1" applyAlignment="1">
      <alignment horizontal="right" vertical="center"/>
    </xf>
    <xf numFmtId="0" fontId="0" fillId="0" borderId="0" xfId="0" applyFill="1"/>
    <xf numFmtId="0" fontId="0" fillId="0" borderId="0" xfId="0" applyFill="1" applyAlignment="1">
      <alignment wrapText="1"/>
    </xf>
    <xf numFmtId="0" fontId="17" fillId="0" borderId="0" xfId="0" applyFont="1" applyFill="1" applyAlignment="1">
      <alignment wrapText="1"/>
    </xf>
    <xf numFmtId="0" fontId="18" fillId="0" borderId="0" xfId="0" applyFont="1" applyFill="1" applyBorder="1" applyAlignment="1">
      <alignment horizontal="center" vertical="center" wrapText="1"/>
    </xf>
    <xf numFmtId="172" fontId="0" fillId="0" borderId="0" xfId="7" quotePrefix="1" applyNumberFormat="1" applyFont="1" applyFill="1" applyAlignment="1">
      <alignment wrapText="1"/>
    </xf>
    <xf numFmtId="1" fontId="0" fillId="0" borderId="0" xfId="7" applyNumberFormat="1" applyFont="1" applyFill="1" applyAlignment="1">
      <alignment wrapText="1"/>
    </xf>
    <xf numFmtId="172" fontId="0" fillId="0" borderId="0" xfId="7" applyNumberFormat="1" applyFont="1" applyFill="1" applyAlignment="1">
      <alignment wrapText="1"/>
    </xf>
    <xf numFmtId="173" fontId="0" fillId="0" borderId="0" xfId="0" applyNumberFormat="1" applyFill="1" applyAlignment="1">
      <alignment wrapText="1"/>
    </xf>
    <xf numFmtId="174" fontId="0" fillId="0" borderId="0" xfId="0" applyNumberFormat="1" applyFill="1" applyAlignment="1">
      <alignment wrapText="1"/>
    </xf>
    <xf numFmtId="164" fontId="0" fillId="0" borderId="0" xfId="3" applyFont="1" applyFill="1"/>
    <xf numFmtId="0" fontId="17" fillId="0" borderId="0" xfId="0" applyFont="1" applyFill="1"/>
    <xf numFmtId="1" fontId="17" fillId="0" borderId="0" xfId="0" applyNumberFormat="1" applyFont="1" applyFill="1"/>
    <xf numFmtId="9" fontId="0" fillId="0" borderId="0" xfId="7" applyFont="1" applyFill="1"/>
    <xf numFmtId="0" fontId="0" fillId="0" borderId="0" xfId="0" applyNumberFormat="1" applyFill="1"/>
    <xf numFmtId="173" fontId="0" fillId="0" borderId="0" xfId="3" applyNumberFormat="1" applyFont="1" applyFill="1"/>
    <xf numFmtId="173" fontId="0" fillId="0" borderId="0" xfId="0" applyNumberFormat="1" applyFill="1"/>
    <xf numFmtId="1" fontId="0" fillId="0" borderId="0" xfId="0" applyNumberFormat="1" applyFill="1"/>
    <xf numFmtId="173" fontId="17" fillId="0" borderId="0" xfId="0" applyNumberFormat="1" applyFont="1" applyFill="1"/>
    <xf numFmtId="164" fontId="17" fillId="0" borderId="0" xfId="3" applyFont="1" applyFill="1"/>
    <xf numFmtId="164" fontId="0" fillId="0" borderId="0" xfId="0" applyNumberFormat="1" applyFill="1"/>
    <xf numFmtId="0" fontId="18" fillId="2" borderId="1" xfId="0" applyFont="1" applyFill="1" applyBorder="1" applyAlignment="1">
      <alignment horizontal="center" vertical="center"/>
    </xf>
    <xf numFmtId="0" fontId="23" fillId="0" borderId="0" xfId="0" applyFont="1"/>
    <xf numFmtId="0" fontId="21" fillId="2" borderId="1" xfId="0" applyFont="1" applyFill="1" applyBorder="1" applyAlignment="1">
      <alignment horizontal="justify" vertical="center"/>
    </xf>
    <xf numFmtId="0" fontId="21" fillId="2" borderId="2" xfId="0" applyFont="1" applyFill="1" applyBorder="1" applyAlignment="1">
      <alignment horizontal="justify" vertical="center"/>
    </xf>
    <xf numFmtId="0" fontId="18" fillId="0" borderId="9"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justify" vertical="center"/>
    </xf>
    <xf numFmtId="0" fontId="18" fillId="0" borderId="10" xfId="0" applyFont="1" applyBorder="1" applyAlignment="1">
      <alignment vertical="center"/>
    </xf>
    <xf numFmtId="0" fontId="25" fillId="12" borderId="11" xfId="0" applyFont="1" applyFill="1" applyBorder="1" applyAlignment="1" applyProtection="1">
      <alignment horizontal="center" vertical="center" wrapText="1"/>
      <protection locked="0"/>
    </xf>
    <xf numFmtId="0" fontId="21" fillId="0" borderId="0" xfId="0" applyFont="1" applyAlignment="1" applyProtection="1">
      <alignment horizontal="center"/>
      <protection locked="0"/>
    </xf>
    <xf numFmtId="0" fontId="25" fillId="12" borderId="12" xfId="0"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3" fontId="25" fillId="12"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xf>
    <xf numFmtId="0" fontId="2" fillId="0" borderId="11" xfId="0" applyFont="1" applyFill="1" applyBorder="1" applyAlignment="1" applyProtection="1">
      <alignment horizontal="justify" vertical="center" wrapText="1"/>
      <protection locked="0"/>
    </xf>
    <xf numFmtId="43" fontId="2" fillId="0" borderId="2" xfId="1" applyFont="1" applyFill="1" applyBorder="1" applyAlignment="1" applyProtection="1">
      <alignment vertical="center" wrapText="1"/>
    </xf>
    <xf numFmtId="43" fontId="3" fillId="0" borderId="2" xfId="1" applyFont="1" applyFill="1" applyBorder="1" applyAlignment="1" applyProtection="1">
      <alignment horizontal="center" vertical="center"/>
      <protection locked="0"/>
    </xf>
    <xf numFmtId="10" fontId="2" fillId="0" borderId="2" xfId="0" applyNumberFormat="1" applyFont="1" applyFill="1" applyBorder="1" applyAlignment="1" applyProtection="1">
      <alignment horizontal="center" vertical="center"/>
      <protection locked="0"/>
    </xf>
    <xf numFmtId="0" fontId="2" fillId="0" borderId="0" xfId="0" applyFont="1" applyFill="1" applyProtection="1">
      <protection locked="0"/>
    </xf>
    <xf numFmtId="43" fontId="2" fillId="0" borderId="1" xfId="8" applyFont="1" applyFill="1" applyBorder="1" applyAlignment="1" applyProtection="1">
      <protection locked="0"/>
    </xf>
    <xf numFmtId="43" fontId="3" fillId="0" borderId="1" xfId="1" applyFont="1" applyFill="1" applyBorder="1" applyAlignment="1" applyProtection="1">
      <alignment horizontal="center" vertical="center"/>
      <protection locked="0"/>
    </xf>
    <xf numFmtId="43" fontId="2" fillId="0" borderId="1" xfId="8" applyFont="1" applyFill="1" applyBorder="1" applyAlignment="1" applyProtection="1">
      <alignment wrapText="1"/>
      <protection locked="0"/>
    </xf>
    <xf numFmtId="0" fontId="2" fillId="0" borderId="1" xfId="0" applyFont="1" applyFill="1" applyBorder="1" applyAlignment="1" applyProtection="1">
      <alignment horizontal="justify" vertical="center" wrapText="1"/>
      <protection locked="0"/>
    </xf>
    <xf numFmtId="43" fontId="25" fillId="0" borderId="19" xfId="1" applyFont="1" applyBorder="1" applyAlignment="1" applyProtection="1">
      <alignment horizontal="center" vertical="center"/>
    </xf>
    <xf numFmtId="43" fontId="25" fillId="0" borderId="20" xfId="1" applyFont="1" applyBorder="1" applyAlignment="1" applyProtection="1">
      <alignment horizontal="center" vertical="center"/>
    </xf>
    <xf numFmtId="0" fontId="25" fillId="0" borderId="18" xfId="0" applyFont="1" applyBorder="1" applyAlignment="1" applyProtection="1">
      <alignment horizontal="center" vertical="center"/>
      <protection locked="0"/>
    </xf>
    <xf numFmtId="0" fontId="25" fillId="0" borderId="18" xfId="0" applyFont="1" applyBorder="1" applyAlignment="1" applyProtection="1">
      <alignment horizontal="justify" vertical="center"/>
      <protection locked="0"/>
    </xf>
    <xf numFmtId="0" fontId="25" fillId="0" borderId="18" xfId="0" applyFont="1" applyBorder="1" applyAlignment="1" applyProtection="1">
      <alignment horizontal="left" vertical="center"/>
      <protection locked="0"/>
    </xf>
    <xf numFmtId="0" fontId="25" fillId="0" borderId="18" xfId="0" applyFont="1" applyFill="1" applyBorder="1" applyAlignment="1" applyProtection="1">
      <alignment horizontal="center" vertical="center"/>
      <protection locked="0"/>
    </xf>
    <xf numFmtId="0" fontId="25" fillId="0" borderId="18" xfId="0" applyNumberFormat="1" applyFont="1" applyFill="1" applyBorder="1" applyAlignment="1" applyProtection="1">
      <alignment horizontal="center" vertical="center" wrapText="1"/>
      <protection locked="0"/>
    </xf>
    <xf numFmtId="3" fontId="25" fillId="0" borderId="18" xfId="0" applyNumberFormat="1" applyFont="1" applyFill="1" applyBorder="1" applyAlignment="1" applyProtection="1">
      <alignment horizontal="center" vertical="center"/>
      <protection locked="0"/>
    </xf>
    <xf numFmtId="9" fontId="25" fillId="2" borderId="18" xfId="2" applyNumberFormat="1" applyFont="1" applyFill="1" applyBorder="1" applyAlignment="1" applyProtection="1">
      <alignment horizontal="center" vertical="center"/>
      <protection locked="0"/>
    </xf>
    <xf numFmtId="10" fontId="25" fillId="0" borderId="18" xfId="2" applyNumberFormat="1" applyFont="1" applyFill="1" applyBorder="1" applyAlignment="1" applyProtection="1">
      <alignment horizontal="center" vertical="center"/>
      <protection locked="0"/>
    </xf>
    <xf numFmtId="43" fontId="25" fillId="0" borderId="21" xfId="1" applyFont="1" applyFill="1" applyBorder="1" applyAlignment="1" applyProtection="1">
      <alignment horizontal="center" vertical="center"/>
      <protection locked="0"/>
    </xf>
    <xf numFmtId="43" fontId="25" fillId="2" borderId="19" xfId="1" applyFont="1" applyFill="1" applyBorder="1" applyAlignment="1" applyProtection="1">
      <alignment horizontal="center" vertical="center"/>
      <protection locked="0"/>
    </xf>
    <xf numFmtId="9" fontId="25" fillId="0" borderId="22" xfId="2" applyNumberFormat="1" applyFont="1" applyFill="1" applyBorder="1" applyAlignment="1" applyProtection="1">
      <alignment horizontal="center" vertical="center"/>
      <protection locked="0"/>
    </xf>
    <xf numFmtId="9" fontId="25" fillId="0" borderId="18" xfId="2" applyNumberFormat="1" applyFont="1" applyFill="1" applyBorder="1" applyAlignment="1" applyProtection="1">
      <alignment horizontal="center" vertical="center"/>
      <protection locked="0"/>
    </xf>
    <xf numFmtId="0" fontId="25" fillId="0" borderId="0" xfId="0" applyFont="1" applyProtection="1">
      <protection locked="0"/>
    </xf>
    <xf numFmtId="0" fontId="2" fillId="0" borderId="0" xfId="0" applyFont="1" applyAlignment="1" applyProtection="1">
      <alignment horizontal="justify" vertical="center"/>
      <protection locked="0"/>
    </xf>
    <xf numFmtId="164" fontId="2" fillId="0" borderId="0" xfId="3"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Alignment="1" applyProtection="1">
      <alignment horizontal="justify"/>
      <protection locked="0"/>
    </xf>
    <xf numFmtId="0" fontId="2" fillId="0" borderId="0" xfId="0" applyFont="1" applyProtection="1">
      <protection locked="0"/>
    </xf>
    <xf numFmtId="0" fontId="3" fillId="0" borderId="0" xfId="0" applyNumberFormat="1" applyFont="1" applyFill="1" applyAlignment="1" applyProtection="1">
      <alignment wrapText="1"/>
      <protection locked="0"/>
    </xf>
    <xf numFmtId="3" fontId="26" fillId="0" borderId="0" xfId="0" applyNumberFormat="1" applyFont="1" applyAlignment="1" applyProtection="1">
      <alignment horizontal="center"/>
      <protection locked="0"/>
    </xf>
    <xf numFmtId="9" fontId="3" fillId="0" borderId="0" xfId="2" applyNumberFormat="1" applyFont="1" applyAlignment="1" applyProtection="1">
      <alignment horizontal="right"/>
      <protection locked="0"/>
    </xf>
    <xf numFmtId="3" fontId="3" fillId="0" borderId="0" xfId="0" applyNumberFormat="1" applyFont="1" applyFill="1" applyAlignment="1" applyProtection="1">
      <alignment horizontal="right"/>
      <protection locked="0"/>
    </xf>
    <xf numFmtId="3" fontId="3" fillId="0" borderId="0" xfId="0" applyNumberFormat="1" applyFont="1" applyFill="1" applyAlignment="1" applyProtection="1">
      <alignment horizontal="right" vertical="center"/>
      <protection locked="0"/>
    </xf>
    <xf numFmtId="9" fontId="2" fillId="0" borderId="0" xfId="2" applyNumberFormat="1" applyFont="1" applyFill="1" applyProtection="1">
      <protection locked="0"/>
    </xf>
    <xf numFmtId="0" fontId="2" fillId="0" borderId="0" xfId="0" quotePrefix="1" applyFont="1" applyBorder="1" applyAlignment="1" applyProtection="1">
      <alignment horizontal="justify" vertical="center" wrapText="1"/>
      <protection locked="0"/>
    </xf>
    <xf numFmtId="0" fontId="2" fillId="0" borderId="0" xfId="0" applyFont="1" applyAlignment="1">
      <alignment horizontal="justify" vertical="center"/>
    </xf>
    <xf numFmtId="3" fontId="3" fillId="0" borderId="0" xfId="0" applyNumberFormat="1" applyFont="1" applyAlignment="1" applyProtection="1">
      <alignment horizontal="right" vertical="center"/>
      <protection locked="0"/>
    </xf>
    <xf numFmtId="0" fontId="2" fillId="0" borderId="0" xfId="0" applyFont="1" applyBorder="1" applyAlignment="1" applyProtection="1">
      <alignment horizontal="justify" vertical="center" wrapText="1"/>
      <protection locked="0"/>
    </xf>
    <xf numFmtId="0" fontId="25" fillId="0" borderId="1" xfId="0" applyFont="1" applyBorder="1" applyAlignment="1" applyProtection="1">
      <alignment horizontal="justify" vertical="center" wrapText="1"/>
      <protection locked="0"/>
    </xf>
    <xf numFmtId="0" fontId="25" fillId="0" borderId="1" xfId="0"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center" vertical="center"/>
      <protection locked="0"/>
    </xf>
    <xf numFmtId="3" fontId="25" fillId="0" borderId="0" xfId="0" applyNumberFormat="1" applyFont="1" applyBorder="1" applyAlignment="1" applyProtection="1">
      <alignment horizontal="right" vertical="center"/>
      <protection locked="0"/>
    </xf>
    <xf numFmtId="0" fontId="3" fillId="0" borderId="1" xfId="0" applyFont="1" applyBorder="1" applyAlignment="1" applyProtection="1">
      <alignment horizontal="justify" vertical="center" wrapText="1"/>
      <protection locked="0"/>
    </xf>
    <xf numFmtId="0" fontId="2" fillId="13" borderId="1" xfId="0"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3" fontId="3" fillId="0" borderId="0" xfId="0" applyNumberFormat="1" applyFont="1" applyAlignment="1" applyProtection="1">
      <alignment horizontal="right"/>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Border="1" applyAlignment="1" applyProtection="1">
      <alignment horizontal="right" vertical="center"/>
      <protection locked="0"/>
    </xf>
    <xf numFmtId="0" fontId="2" fillId="3" borderId="1" xfId="0" applyNumberFormat="1" applyFont="1" applyFill="1" applyBorder="1" applyAlignment="1" applyProtection="1">
      <alignment horizontal="center" vertical="center" wrapText="1"/>
      <protection locked="0"/>
    </xf>
    <xf numFmtId="9" fontId="3" fillId="0" borderId="0" xfId="2" applyFont="1" applyBorder="1" applyAlignment="1" applyProtection="1">
      <alignment horizontal="right" vertical="center"/>
      <protection locked="0"/>
    </xf>
    <xf numFmtId="0" fontId="2" fillId="14" borderId="1" xfId="0" applyNumberFormat="1" applyFont="1" applyFill="1" applyBorder="1" applyAlignment="1" applyProtection="1">
      <alignment horizontal="center" vertical="center" wrapText="1"/>
      <protection locked="0"/>
    </xf>
    <xf numFmtId="0" fontId="2" fillId="15" borderId="1" xfId="0" applyNumberFormat="1" applyFont="1" applyFill="1" applyBorder="1" applyAlignment="1" applyProtection="1">
      <alignment horizontal="center" vertical="center" wrapText="1"/>
      <protection locked="0"/>
    </xf>
    <xf numFmtId="0" fontId="2" fillId="16" borderId="1" xfId="0"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left" vertical="center"/>
      <protection locked="0"/>
    </xf>
    <xf numFmtId="0" fontId="5" fillId="0" borderId="1" xfId="0" applyFont="1" applyBorder="1" applyAlignment="1" applyProtection="1">
      <alignment horizontal="justify"/>
      <protection locked="0"/>
    </xf>
    <xf numFmtId="0" fontId="5" fillId="0" borderId="1" xfId="0" applyNumberFormat="1" applyFont="1" applyFill="1" applyBorder="1" applyAlignment="1" applyProtection="1">
      <alignment horizontal="center" vertical="center" wrapText="1"/>
      <protection locked="0"/>
    </xf>
    <xf numFmtId="9" fontId="25" fillId="0" borderId="1" xfId="2" applyFont="1" applyFill="1" applyBorder="1" applyAlignment="1" applyProtection="1">
      <alignment horizontal="center" vertical="center" wrapText="1"/>
      <protection locked="0"/>
    </xf>
    <xf numFmtId="3" fontId="21" fillId="0" borderId="0" xfId="0" applyNumberFormat="1" applyFont="1" applyFill="1" applyBorder="1" applyAlignment="1" applyProtection="1">
      <alignment horizontal="left" vertical="center"/>
      <protection locked="0"/>
    </xf>
    <xf numFmtId="9" fontId="21" fillId="0" borderId="0" xfId="2" applyFont="1" applyBorder="1" applyAlignment="1" applyProtection="1">
      <alignment horizontal="right" vertical="center"/>
      <protection locked="0"/>
    </xf>
    <xf numFmtId="0" fontId="2" fillId="0" borderId="0" xfId="0" applyFont="1" applyAlignment="1" applyProtection="1">
      <alignment horizontal="left"/>
      <protection locked="0"/>
    </xf>
    <xf numFmtId="164" fontId="2" fillId="0" borderId="3" xfId="3" applyFont="1" applyBorder="1" applyAlignment="1" applyProtection="1">
      <alignment horizontal="center" vertical="center"/>
      <protection locked="0"/>
    </xf>
    <xf numFmtId="164" fontId="2" fillId="0" borderId="0" xfId="3" applyFont="1" applyBorder="1" applyAlignment="1" applyProtection="1">
      <alignment horizontal="center" vertical="center"/>
      <protection locked="0"/>
    </xf>
    <xf numFmtId="0" fontId="2" fillId="0" borderId="0" xfId="0" applyFont="1" applyAlignment="1" applyProtection="1">
      <alignment horizontal="justify" vertical="center" wrapText="1"/>
      <protection locked="0"/>
    </xf>
    <xf numFmtId="0" fontId="5" fillId="0" borderId="5" xfId="0" applyFont="1" applyBorder="1" applyProtection="1">
      <protection locked="0"/>
    </xf>
    <xf numFmtId="0" fontId="2" fillId="0" borderId="5" xfId="0" applyFont="1" applyBorder="1" applyProtection="1">
      <protection locked="0"/>
    </xf>
    <xf numFmtId="0" fontId="5" fillId="0" borderId="0" xfId="0" applyFont="1" applyProtection="1">
      <protection locked="0"/>
    </xf>
    <xf numFmtId="0" fontId="2" fillId="0" borderId="11" xfId="9" applyNumberFormat="1" applyFont="1" applyFill="1" applyBorder="1" applyAlignment="1" applyProtection="1">
      <alignment horizontal="center" vertical="center"/>
      <protection locked="0"/>
    </xf>
    <xf numFmtId="0" fontId="2" fillId="0" borderId="17" xfId="9" applyNumberFormat="1" applyFont="1" applyFill="1" applyBorder="1" applyAlignment="1" applyProtection="1">
      <alignment horizontal="center" vertical="center"/>
      <protection locked="0"/>
    </xf>
    <xf numFmtId="10" fontId="2" fillId="0" borderId="11" xfId="0" applyNumberFormat="1" applyFont="1" applyFill="1" applyBorder="1" applyAlignment="1" applyProtection="1">
      <alignment horizontal="center" vertical="center"/>
      <protection locked="0"/>
    </xf>
    <xf numFmtId="10" fontId="2" fillId="0" borderId="2"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justify" vertical="center" wrapText="1"/>
      <protection locked="0"/>
    </xf>
    <xf numFmtId="0" fontId="2" fillId="0" borderId="6" xfId="0" applyFont="1" applyFill="1" applyBorder="1" applyAlignment="1" applyProtection="1">
      <alignment horizontal="justify" vertical="center" wrapText="1"/>
      <protection locked="0"/>
    </xf>
    <xf numFmtId="0" fontId="2" fillId="0" borderId="9" xfId="0" applyFont="1" applyFill="1" applyBorder="1" applyAlignment="1" applyProtection="1">
      <alignment horizontal="justify" vertical="center" wrapText="1"/>
      <protection locked="0"/>
    </xf>
    <xf numFmtId="0" fontId="2" fillId="0" borderId="10" xfId="0" applyFont="1" applyFill="1" applyBorder="1" applyAlignment="1" applyProtection="1">
      <alignment horizontal="justify" vertical="center" wrapText="1"/>
      <protection locked="0"/>
    </xf>
    <xf numFmtId="0" fontId="25" fillId="0" borderId="18" xfId="0" applyFont="1" applyBorder="1" applyAlignment="1" applyProtection="1">
      <alignment horizontal="center" vertical="center"/>
    </xf>
    <xf numFmtId="0" fontId="25" fillId="0" borderId="20" xfId="0" applyFont="1" applyFill="1" applyBorder="1" applyAlignment="1" applyProtection="1">
      <alignment horizontal="center" vertical="center" wrapText="1"/>
      <protection locked="0"/>
    </xf>
    <xf numFmtId="0" fontId="25" fillId="0" borderId="2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justify" vertical="center" wrapText="1"/>
      <protection locked="0"/>
    </xf>
    <xf numFmtId="0" fontId="2" fillId="0" borderId="17" xfId="0" applyFont="1" applyFill="1" applyBorder="1" applyAlignment="1" applyProtection="1">
      <alignment horizontal="justify" vertical="center" wrapText="1"/>
      <protection locked="0"/>
    </xf>
    <xf numFmtId="0" fontId="2" fillId="0" borderId="11"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center" vertical="center"/>
    </xf>
    <xf numFmtId="0" fontId="2" fillId="0" borderId="2" xfId="9" applyNumberFormat="1" applyFont="1" applyFill="1" applyBorder="1" applyAlignment="1" applyProtection="1">
      <alignment horizontal="center" vertical="center"/>
      <protection locked="0"/>
    </xf>
    <xf numFmtId="0" fontId="25" fillId="12" borderId="11" xfId="0" applyFont="1" applyFill="1" applyBorder="1" applyAlignment="1" applyProtection="1">
      <alignment horizontal="center" vertical="center" wrapText="1"/>
      <protection locked="0"/>
    </xf>
    <xf numFmtId="0" fontId="25" fillId="12" borderId="12" xfId="0"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3" fontId="25" fillId="12" borderId="11" xfId="0" applyNumberFormat="1" applyFont="1" applyFill="1" applyBorder="1" applyAlignment="1" applyProtection="1">
      <alignment horizontal="center" vertical="center" wrapText="1"/>
      <protection locked="0"/>
    </xf>
    <xf numFmtId="3" fontId="25" fillId="12" borderId="12" xfId="0" applyNumberFormat="1" applyFont="1" applyFill="1" applyBorder="1" applyAlignment="1" applyProtection="1">
      <alignment horizontal="center" vertical="center" wrapText="1"/>
      <protection locked="0"/>
    </xf>
    <xf numFmtId="3" fontId="25" fillId="12" borderId="2" xfId="0" applyNumberFormat="1"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justify" vertical="center" wrapText="1"/>
    </xf>
    <xf numFmtId="0" fontId="2" fillId="2" borderId="12" xfId="0" applyFont="1" applyFill="1" applyBorder="1" applyAlignment="1" applyProtection="1">
      <alignment horizontal="justify" vertical="center" wrapText="1"/>
    </xf>
    <xf numFmtId="0" fontId="2" fillId="2" borderId="17" xfId="0" applyFont="1" applyFill="1" applyBorder="1" applyAlignment="1" applyProtection="1">
      <alignment horizontal="justify" vertical="center" wrapText="1"/>
    </xf>
    <xf numFmtId="0" fontId="2" fillId="0" borderId="11" xfId="0" applyFont="1" applyFill="1" applyBorder="1" applyAlignment="1" applyProtection="1">
      <alignment horizontal="justify" vertical="center" wrapText="1"/>
    </xf>
    <xf numFmtId="0" fontId="2" fillId="0" borderId="12" xfId="0" applyFont="1" applyFill="1" applyBorder="1" applyAlignment="1" applyProtection="1">
      <alignment horizontal="justify" vertical="center" wrapText="1"/>
    </xf>
    <xf numFmtId="0" fontId="2" fillId="0" borderId="17" xfId="0" applyFont="1" applyFill="1" applyBorder="1" applyAlignment="1" applyProtection="1">
      <alignment horizontal="justify" vertical="center" wrapText="1"/>
    </xf>
    <xf numFmtId="43" fontId="2" fillId="2" borderId="11" xfId="1" applyFont="1" applyFill="1" applyBorder="1" applyAlignment="1" applyProtection="1">
      <alignment horizontal="center" vertical="center" wrapText="1"/>
    </xf>
    <xf numFmtId="43" fontId="2" fillId="2" borderId="12" xfId="1" applyFont="1" applyFill="1" applyBorder="1" applyAlignment="1" applyProtection="1">
      <alignment horizontal="center" vertical="center" wrapText="1"/>
    </xf>
    <xf numFmtId="43" fontId="2" fillId="2" borderId="17" xfId="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4" fontId="25" fillId="12" borderId="11" xfId="0" applyNumberFormat="1" applyFont="1" applyFill="1" applyBorder="1" applyAlignment="1" applyProtection="1">
      <alignment horizontal="center" vertical="center" wrapText="1"/>
      <protection locked="0"/>
    </xf>
    <xf numFmtId="4" fontId="25" fillId="12" borderId="12" xfId="0" applyNumberFormat="1" applyFont="1" applyFill="1" applyBorder="1" applyAlignment="1" applyProtection="1">
      <alignment horizontal="center" vertical="center" wrapText="1"/>
      <protection locked="0"/>
    </xf>
    <xf numFmtId="4" fontId="25" fillId="12" borderId="2" xfId="0" applyNumberFormat="1" applyFont="1" applyFill="1" applyBorder="1" applyAlignment="1" applyProtection="1">
      <alignment horizontal="center" vertical="center" wrapText="1"/>
      <protection locked="0"/>
    </xf>
    <xf numFmtId="0" fontId="25" fillId="12" borderId="11" xfId="0" applyFont="1" applyFill="1" applyBorder="1" applyAlignment="1" applyProtection="1">
      <alignment horizontal="justify" vertical="center" wrapText="1"/>
      <protection locked="0"/>
    </xf>
    <xf numFmtId="0" fontId="25" fillId="12" borderId="12" xfId="0" applyFont="1" applyFill="1" applyBorder="1" applyAlignment="1" applyProtection="1">
      <alignment horizontal="justify" vertical="center" wrapText="1"/>
      <protection locked="0"/>
    </xf>
    <xf numFmtId="0" fontId="25" fillId="12" borderId="2" xfId="0" applyFont="1" applyFill="1" applyBorder="1" applyAlignment="1" applyProtection="1">
      <alignment horizontal="justify" vertical="center" wrapText="1"/>
      <protection locked="0"/>
    </xf>
    <xf numFmtId="0" fontId="23" fillId="0" borderId="1" xfId="0" applyFont="1" applyBorder="1" applyAlignment="1">
      <alignment horizontal="center"/>
    </xf>
    <xf numFmtId="0" fontId="18" fillId="0" borderId="0" xfId="0" applyFont="1" applyBorder="1" applyAlignment="1">
      <alignment horizontal="center" vertical="center"/>
    </xf>
    <xf numFmtId="0" fontId="20"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0" borderId="12" xfId="0" applyFont="1" applyBorder="1" applyAlignment="1">
      <alignment horizontal="center" vertical="center" wrapText="1"/>
    </xf>
    <xf numFmtId="1" fontId="9" fillId="0" borderId="1" xfId="0" applyNumberFormat="1" applyFont="1" applyBorder="1" applyAlignment="1">
      <alignment horizontal="center"/>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9" fontId="2" fillId="2" borderId="11" xfId="2" applyFont="1" applyFill="1" applyBorder="1" applyAlignment="1">
      <alignment horizontal="center" vertical="center"/>
    </xf>
    <xf numFmtId="9" fontId="2" fillId="2" borderId="2" xfId="2" applyFont="1" applyFill="1" applyBorder="1" applyAlignment="1">
      <alignment horizontal="center" vertical="center"/>
    </xf>
    <xf numFmtId="1" fontId="2" fillId="2" borderId="11"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11" xfId="0" applyFont="1" applyFill="1" applyBorder="1" applyAlignment="1">
      <alignment horizontal="justify" vertical="center" wrapText="1"/>
    </xf>
    <xf numFmtId="0" fontId="2" fillId="2" borderId="2" xfId="0" applyFont="1" applyFill="1" applyBorder="1" applyAlignment="1">
      <alignment horizontal="justify" vertical="center" wrapText="1"/>
    </xf>
    <xf numFmtId="2" fontId="2" fillId="0" borderId="11" xfId="0" applyNumberFormat="1" applyFont="1" applyBorder="1" applyAlignment="1">
      <alignment horizontal="justify" vertical="center" wrapText="1"/>
    </xf>
    <xf numFmtId="2" fontId="2" fillId="0" borderId="12" xfId="0" applyNumberFormat="1" applyFont="1" applyBorder="1" applyAlignment="1">
      <alignment horizontal="justify" vertical="center" wrapText="1"/>
    </xf>
    <xf numFmtId="2" fontId="2" fillId="2" borderId="11" xfId="0" applyNumberFormat="1" applyFont="1" applyFill="1" applyBorder="1" applyAlignment="1">
      <alignment horizontal="justify" vertical="center" wrapText="1"/>
    </xf>
    <xf numFmtId="2" fontId="2" fillId="2" borderId="2" xfId="0" applyNumberFormat="1" applyFont="1" applyFill="1" applyBorder="1" applyAlignment="1">
      <alignment horizontal="justify" vertical="center" wrapText="1"/>
    </xf>
    <xf numFmtId="168" fontId="4" fillId="2" borderId="11" xfId="0" applyNumberFormat="1" applyFont="1" applyFill="1" applyBorder="1" applyAlignment="1">
      <alignment horizontal="center" vertical="center" wrapText="1"/>
    </xf>
    <xf numFmtId="168" fontId="4" fillId="2" borderId="12" xfId="0" applyNumberFormat="1" applyFont="1" applyFill="1" applyBorder="1" applyAlignment="1">
      <alignment horizontal="center" vertical="center" wrapText="1"/>
    </xf>
    <xf numFmtId="168" fontId="4" fillId="2" borderId="2" xfId="0" applyNumberFormat="1" applyFont="1" applyFill="1" applyBorder="1" applyAlignment="1">
      <alignment horizontal="center" vertical="center" wrapText="1"/>
    </xf>
    <xf numFmtId="3" fontId="4" fillId="2" borderId="11" xfId="0" applyNumberFormat="1" applyFont="1" applyFill="1" applyBorder="1" applyAlignment="1">
      <alignment horizontal="justify" vertical="center" wrapText="1"/>
    </xf>
    <xf numFmtId="3" fontId="4" fillId="2" borderId="12" xfId="0" applyNumberFormat="1" applyFont="1" applyFill="1" applyBorder="1" applyAlignment="1">
      <alignment horizontal="justify" vertical="center" wrapText="1"/>
    </xf>
    <xf numFmtId="3" fontId="4" fillId="2" borderId="2" xfId="0" applyNumberFormat="1" applyFont="1" applyFill="1" applyBorder="1" applyAlignment="1">
      <alignment horizontal="justify" vertical="center" wrapText="1"/>
    </xf>
    <xf numFmtId="1" fontId="4" fillId="2" borderId="11" xfId="0" applyNumberFormat="1"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9" fontId="3" fillId="2" borderId="11" xfId="2" applyFont="1" applyFill="1" applyBorder="1" applyAlignment="1">
      <alignment horizontal="center" vertical="center" wrapText="1"/>
    </xf>
    <xf numFmtId="9" fontId="3" fillId="2" borderId="12" xfId="2" applyFont="1" applyFill="1" applyBorder="1" applyAlignment="1">
      <alignment horizontal="center" vertical="center" wrapText="1"/>
    </xf>
    <xf numFmtId="43" fontId="2" fillId="2" borderId="1" xfId="8" applyFont="1" applyFill="1" applyBorder="1" applyAlignment="1">
      <alignment horizontal="center" vertical="center"/>
    </xf>
    <xf numFmtId="0" fontId="2" fillId="2" borderId="12" xfId="0" applyFont="1" applyFill="1" applyBorder="1" applyAlignment="1">
      <alignment horizontal="justify" vertical="center" wrapText="1"/>
    </xf>
    <xf numFmtId="9" fontId="2" fillId="2" borderId="12" xfId="2" applyFont="1" applyFill="1" applyBorder="1" applyAlignment="1">
      <alignment horizontal="center" vertical="center"/>
    </xf>
    <xf numFmtId="168" fontId="9" fillId="6" borderId="4" xfId="0" applyNumberFormat="1" applyFont="1" applyFill="1" applyBorder="1" applyAlignment="1">
      <alignment horizontal="center" vertical="center" wrapText="1"/>
    </xf>
    <xf numFmtId="168" fontId="9" fillId="6" borderId="7" xfId="0" applyNumberFormat="1" applyFont="1" applyFill="1" applyBorder="1" applyAlignment="1">
      <alignment horizontal="center" vertical="center" wrapText="1"/>
    </xf>
    <xf numFmtId="166" fontId="9" fillId="6" borderId="4" xfId="0" applyNumberFormat="1" applyFont="1" applyFill="1" applyBorder="1" applyAlignment="1">
      <alignment horizontal="center" vertical="center" wrapText="1"/>
    </xf>
    <xf numFmtId="166" fontId="9" fillId="6" borderId="7"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9" fillId="6" borderId="7" xfId="0" applyNumberFormat="1" applyFont="1" applyFill="1" applyBorder="1" applyAlignment="1">
      <alignment horizontal="center" vertical="center" wrapText="1"/>
    </xf>
    <xf numFmtId="0" fontId="9" fillId="6" borderId="4"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3" fontId="9" fillId="6" borderId="11" xfId="0" applyNumberFormat="1" applyFont="1" applyFill="1" applyBorder="1" applyAlignment="1">
      <alignment horizontal="center" vertical="center" wrapText="1"/>
    </xf>
    <xf numFmtId="3" fontId="9" fillId="6" borderId="12"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9" fillId="6" borderId="11" xfId="0" applyNumberFormat="1" applyFont="1" applyFill="1" applyBorder="1" applyAlignment="1">
      <alignment horizontal="center" vertical="center" wrapText="1"/>
    </xf>
    <xf numFmtId="167" fontId="9" fillId="6" borderId="12" xfId="0"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 fontId="9" fillId="6" borderId="6" xfId="0" applyNumberFormat="1" applyFont="1" applyFill="1" applyBorder="1" applyAlignment="1">
      <alignment horizontal="center" vertical="center" wrapText="1"/>
    </xf>
    <xf numFmtId="1" fontId="9" fillId="6" borderId="8" xfId="0"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68" fontId="9" fillId="6" borderId="1" xfId="0" applyNumberFormat="1"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7" fontId="9" fillId="6"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0" fontId="9" fillId="6" borderId="1" xfId="0" applyFont="1" applyFill="1" applyBorder="1" applyAlignment="1">
      <alignment horizontal="center" vertical="center" textRotation="90" wrapText="1"/>
    </xf>
    <xf numFmtId="0" fontId="14" fillId="9" borderId="1" xfId="0" applyFont="1" applyFill="1" applyBorder="1" applyAlignment="1">
      <alignment horizontal="center" vertical="center" wrapText="1"/>
    </xf>
    <xf numFmtId="3" fontId="14" fillId="9" borderId="1" xfId="0"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wrapText="1"/>
    </xf>
    <xf numFmtId="9" fontId="14" fillId="9" borderId="1" xfId="5" applyFont="1" applyFill="1" applyBorder="1" applyAlignment="1">
      <alignment horizontal="center" vertical="center" wrapText="1"/>
    </xf>
    <xf numFmtId="49" fontId="9" fillId="6" borderId="1" xfId="0" applyNumberFormat="1" applyFont="1" applyFill="1" applyBorder="1" applyAlignment="1">
      <alignment horizontal="center" vertical="center" textRotation="90" wrapText="1"/>
    </xf>
    <xf numFmtId="3" fontId="16" fillId="2" borderId="11" xfId="0" applyNumberFormat="1" applyFont="1" applyFill="1" applyBorder="1" applyAlignment="1">
      <alignment horizontal="justify" vertical="center" wrapText="1"/>
    </xf>
    <xf numFmtId="3" fontId="16" fillId="2" borderId="12" xfId="0" applyNumberFormat="1" applyFont="1" applyFill="1" applyBorder="1" applyAlignment="1">
      <alignment horizontal="justify" vertical="center" wrapText="1"/>
    </xf>
    <xf numFmtId="3" fontId="16" fillId="2" borderId="2" xfId="0" applyNumberFormat="1" applyFont="1" applyFill="1" applyBorder="1" applyAlignment="1">
      <alignment horizontal="justify" vertical="center" wrapText="1"/>
    </xf>
    <xf numFmtId="0" fontId="2" fillId="0" borderId="1" xfId="0" applyFont="1" applyBorder="1" applyAlignment="1">
      <alignment horizontal="center" vertical="center" wrapText="1"/>
    </xf>
    <xf numFmtId="169" fontId="13" fillId="6" borderId="1" xfId="6" applyFont="1" applyFill="1" applyBorder="1" applyAlignment="1">
      <alignment horizontal="center" vertical="center"/>
    </xf>
    <xf numFmtId="14" fontId="4" fillId="2" borderId="11"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14" fontId="4" fillId="2" borderId="2"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43" fontId="4" fillId="2" borderId="11" xfId="8" applyFont="1" applyFill="1" applyBorder="1" applyAlignment="1">
      <alignment horizontal="center" vertical="center" wrapText="1"/>
    </xf>
    <xf numFmtId="43" fontId="4" fillId="2" borderId="12" xfId="8" applyFont="1" applyFill="1" applyBorder="1" applyAlignment="1">
      <alignment horizontal="center" vertical="center" wrapText="1"/>
    </xf>
    <xf numFmtId="43" fontId="4" fillId="2" borderId="2" xfId="8" applyFont="1" applyFill="1" applyBorder="1" applyAlignment="1">
      <alignment horizontal="center" vertical="center" wrapText="1"/>
    </xf>
    <xf numFmtId="170" fontId="4" fillId="2" borderId="11" xfId="7" applyNumberFormat="1" applyFont="1" applyFill="1" applyBorder="1" applyAlignment="1">
      <alignment horizontal="center" vertical="center" wrapText="1"/>
    </xf>
    <xf numFmtId="170" fontId="4" fillId="2" borderId="12" xfId="7" applyNumberFormat="1" applyFont="1" applyFill="1" applyBorder="1" applyAlignment="1">
      <alignment horizontal="center" vertical="center" wrapText="1"/>
    </xf>
    <xf numFmtId="170" fontId="4" fillId="2" borderId="2" xfId="7" applyNumberFormat="1" applyFont="1" applyFill="1" applyBorder="1" applyAlignment="1">
      <alignment horizontal="center" vertical="center" wrapText="1"/>
    </xf>
    <xf numFmtId="0" fontId="6" fillId="5" borderId="1" xfId="0" applyFont="1" applyFill="1" applyBorder="1" applyAlignment="1">
      <alignment horizont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4" borderId="11" xfId="0" applyFont="1" applyFill="1" applyBorder="1" applyAlignment="1">
      <alignment horizontal="left" vertical="center"/>
    </xf>
    <xf numFmtId="0" fontId="18" fillId="4" borderId="2" xfId="0" applyFont="1" applyFill="1" applyBorder="1" applyAlignment="1">
      <alignment horizontal="left" vertical="center"/>
    </xf>
    <xf numFmtId="0" fontId="20" fillId="0" borderId="1" xfId="0" applyFont="1" applyBorder="1" applyAlignment="1">
      <alignment horizontal="center" vertical="center"/>
    </xf>
    <xf numFmtId="0" fontId="18" fillId="4" borderId="11" xfId="0" applyFont="1" applyFill="1" applyBorder="1" applyAlignment="1">
      <alignment horizontal="left" vertical="distributed"/>
    </xf>
    <xf numFmtId="0" fontId="18" fillId="4" borderId="2" xfId="0" applyFont="1" applyFill="1" applyBorder="1" applyAlignment="1">
      <alignment horizontal="left" vertical="distributed"/>
    </xf>
    <xf numFmtId="0" fontId="22" fillId="0" borderId="4" xfId="0" applyFont="1" applyBorder="1" applyAlignment="1">
      <alignment horizontal="center"/>
    </xf>
    <xf numFmtId="0" fontId="22" fillId="0" borderId="5" xfId="0" applyFont="1" applyBorder="1" applyAlignment="1">
      <alignment horizontal="center"/>
    </xf>
    <xf numFmtId="0" fontId="22" fillId="0" borderId="6" xfId="0" applyFont="1" applyBorder="1" applyAlignment="1">
      <alignment horizontal="center"/>
    </xf>
    <xf numFmtId="0" fontId="22" fillId="0" borderId="7" xfId="0" applyFont="1" applyBorder="1" applyAlignment="1">
      <alignment horizontal="center"/>
    </xf>
    <xf numFmtId="0" fontId="22" fillId="0" borderId="0" xfId="0" applyFont="1" applyBorder="1" applyAlignment="1">
      <alignment horizontal="center"/>
    </xf>
    <xf numFmtId="0" fontId="22" fillId="0" borderId="8" xfId="0" applyFont="1" applyBorder="1" applyAlignment="1">
      <alignment horizontal="center"/>
    </xf>
  </cellXfs>
  <cellStyles count="10">
    <cellStyle name="Millares" xfId="8" builtinId="3"/>
    <cellStyle name="Millares 2" xfId="4"/>
    <cellStyle name="Millares 3 3" xfId="1"/>
    <cellStyle name="Moneda" xfId="9" builtinId="4"/>
    <cellStyle name="Moneda 2" xfId="3"/>
    <cellStyle name="Normal" xfId="0" builtinId="0"/>
    <cellStyle name="Normal 2" xfId="6"/>
    <cellStyle name="Porcentaje" xfId="7" builtinId="5"/>
    <cellStyle name="Porcentaje 2 2" xfId="5"/>
    <cellStyle name="Porcentaje 2 3" xfId="2"/>
  </cellStyles>
  <dxfs count="1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CO">
                <a:solidFill>
                  <a:srgbClr val="C00000"/>
                </a:solidFill>
              </a:rPr>
              <a:t>Departamento del Quindío</a:t>
            </a:r>
          </a:p>
          <a:p>
            <a:pPr>
              <a:defRPr/>
            </a:pPr>
            <a:r>
              <a:rPr lang="es-CO">
                <a:solidFill>
                  <a:srgbClr val="C00000"/>
                </a:solidFill>
              </a:rPr>
              <a:t>IDTQ</a:t>
            </a:r>
          </a:p>
          <a:p>
            <a:pPr>
              <a:defRPr/>
            </a:pPr>
            <a:r>
              <a:rPr lang="es-CO">
                <a:solidFill>
                  <a:srgbClr val="C00000"/>
                </a:solidFill>
              </a:rPr>
              <a:t>Estado de Ejecución Metas Producto</a:t>
            </a:r>
            <a:br>
              <a:rPr lang="es-CO">
                <a:solidFill>
                  <a:srgbClr val="C00000"/>
                </a:solidFill>
              </a:rPr>
            </a:br>
            <a:r>
              <a:rPr lang="es-CO">
                <a:solidFill>
                  <a:srgbClr val="C00000"/>
                </a:solidFill>
              </a:rPr>
              <a:t>Plan de Desarrollo "En Defensa del Bien Común" 2016 -2019</a:t>
            </a:r>
          </a:p>
          <a:p>
            <a:pPr>
              <a:defRPr/>
            </a:pPr>
            <a:r>
              <a:rPr lang="es-CO">
                <a:solidFill>
                  <a:srgbClr val="C00000"/>
                </a:solidFill>
              </a:rPr>
              <a:t>Diciembre</a:t>
            </a:r>
            <a:r>
              <a:rPr lang="es-CO" baseline="0">
                <a:solidFill>
                  <a:srgbClr val="C00000"/>
                </a:solidFill>
              </a:rPr>
              <a:t> </a:t>
            </a:r>
            <a:r>
              <a:rPr lang="es-CO">
                <a:solidFill>
                  <a:srgbClr val="C00000"/>
                </a:solidFill>
              </a:rPr>
              <a:t> 2019</a:t>
            </a:r>
          </a:p>
          <a:p>
            <a:pPr>
              <a:defRPr/>
            </a:pPr>
            <a:endParaRPr lang="es-CO">
              <a:solidFill>
                <a:srgbClr val="C00000"/>
              </a:solidFill>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'MP IDTQ'!$G$26</c:f>
              <c:strCache>
                <c:ptCount val="1"/>
                <c:pt idx="0">
                  <c:v> METAS PRODUCTO</c:v>
                </c:pt>
              </c:strCache>
            </c:strRef>
          </c:tx>
          <c:spPr>
            <a:solidFill>
              <a:schemeClr val="accent1"/>
            </a:solidFill>
            <a:ln>
              <a:noFill/>
            </a:ln>
            <a:effectLst/>
            <a:sp3d/>
          </c:spPr>
          <c:invertIfNegative val="0"/>
          <c:dPt>
            <c:idx val="0"/>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1-2722-436D-88E1-7125B8D0D950}"/>
              </c:ext>
            </c:extLst>
          </c:dPt>
          <c:dPt>
            <c:idx val="1"/>
            <c:invertIfNegative val="0"/>
            <c:bubble3D val="0"/>
            <c:spPr>
              <a:solidFill>
                <a:srgbClr val="92D050"/>
              </a:solidFill>
              <a:ln>
                <a:noFill/>
              </a:ln>
              <a:effectLst/>
              <a:sp3d/>
            </c:spPr>
            <c:extLst xmlns:c16r2="http://schemas.microsoft.com/office/drawing/2015/06/chart">
              <c:ext xmlns:c16="http://schemas.microsoft.com/office/drawing/2014/chart" uri="{C3380CC4-5D6E-409C-BE32-E72D297353CC}">
                <c16:uniqueId val="{00000002-2722-436D-88E1-7125B8D0D950}"/>
              </c:ext>
            </c:extLst>
          </c:dPt>
          <c:dPt>
            <c:idx val="2"/>
            <c:invertIfNegative val="0"/>
            <c:bubble3D val="0"/>
            <c:spPr>
              <a:solidFill>
                <a:srgbClr val="FFFF00"/>
              </a:solidFill>
              <a:ln>
                <a:noFill/>
              </a:ln>
              <a:effectLst/>
              <a:sp3d/>
            </c:spPr>
            <c:extLst xmlns:c16r2="http://schemas.microsoft.com/office/drawing/2015/06/chart">
              <c:ext xmlns:c16="http://schemas.microsoft.com/office/drawing/2014/chart" uri="{C3380CC4-5D6E-409C-BE32-E72D297353CC}">
                <c16:uniqueId val="{00000003-2722-436D-88E1-7125B8D0D950}"/>
              </c:ext>
            </c:extLst>
          </c:dPt>
          <c:dPt>
            <c:idx val="3"/>
            <c:invertIfNegative val="0"/>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4-2722-436D-88E1-7125B8D0D950}"/>
              </c:ext>
            </c:extLst>
          </c:dPt>
          <c:dPt>
            <c:idx val="4"/>
            <c:invertIfNegative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0-D9C4-469E-9694-4A9CFABCADB5}"/>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'MP IDTQ'!$F$27:$F$31</c:f>
              <c:strCache>
                <c:ptCount val="5"/>
                <c:pt idx="0">
                  <c:v>Sobresaliente  ( Entre 80%-100%) </c:v>
                </c:pt>
                <c:pt idx="1">
                  <c:v>Satisfactorio (Entre 70% -79,99%)</c:v>
                </c:pt>
                <c:pt idx="2">
                  <c:v>Medio (Entre 60%-69,99%)</c:v>
                </c:pt>
                <c:pt idx="3">
                  <c:v>Bajo (Entre 40% - 59,99%)</c:v>
                </c:pt>
                <c:pt idx="4">
                  <c:v>Critico (Entre 0% - 39,99%)</c:v>
                </c:pt>
              </c:strCache>
            </c:strRef>
          </c:cat>
          <c:val>
            <c:numRef>
              <c:f>'MP IDTQ'!$G$27:$G$31</c:f>
              <c:numCache>
                <c:formatCode>General</c:formatCode>
                <c:ptCount val="5"/>
                <c:pt idx="0">
                  <c:v>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D9C4-469E-9694-4A9CFABCADB5}"/>
            </c:ext>
          </c:extLst>
        </c:ser>
        <c:ser>
          <c:idx val="1"/>
          <c:order val="1"/>
          <c:tx>
            <c:strRef>
              <c:f>'MP IDTQ'!$H$26</c:f>
              <c:strCache>
                <c:ptCount val="1"/>
                <c:pt idx="0">
                  <c:v>%</c:v>
                </c:pt>
              </c:strCache>
            </c:strRef>
          </c:tx>
          <c:spPr>
            <a:noFill/>
            <a:ln>
              <a:noFill/>
            </a:ln>
            <a:effectLst/>
            <a:sp3d/>
          </c:spPr>
          <c:invertIfNegative val="0"/>
          <c:dLbls>
            <c:dLbl>
              <c:idx val="1"/>
              <c:layout>
                <c:manualLayout>
                  <c:x val="1.8298144040640226E-2"/>
                  <c:y val="-1.635687700422724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7D36-4A63-97F7-E73619FACF36}"/>
                </c:ext>
                <c:ext xmlns:c15="http://schemas.microsoft.com/office/drawing/2012/chart" uri="{CE6537A1-D6FC-4f65-9D91-7224C49458BB}"/>
              </c:extLst>
            </c:dLbl>
            <c:dLbl>
              <c:idx val="3"/>
              <c:layout>
                <c:manualLayout>
                  <c:x val="1.1260396332701709E-2"/>
                  <c:y val="-1.090458466948492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7D36-4A63-97F7-E73619FACF36}"/>
                </c:ext>
                <c:ext xmlns:c15="http://schemas.microsoft.com/office/drawing/2012/chart" uri="{CE6537A1-D6FC-4f65-9D91-7224C49458BB}"/>
              </c:extLst>
            </c:dLbl>
            <c:dLbl>
              <c:idx val="4"/>
              <c:layout>
                <c:manualLayout>
                  <c:x val="1.4075495415877137E-2"/>
                  <c:y val="-1.090458466948492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7D36-4A63-97F7-E73619FACF36}"/>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'MP IDTQ'!$F$27:$F$31</c:f>
              <c:strCache>
                <c:ptCount val="5"/>
                <c:pt idx="0">
                  <c:v>Sobresaliente  ( Entre 80%-100%) </c:v>
                </c:pt>
                <c:pt idx="1">
                  <c:v>Satisfactorio (Entre 70% -79,99%)</c:v>
                </c:pt>
                <c:pt idx="2">
                  <c:v>Medio (Entre 60%-69,99%)</c:v>
                </c:pt>
                <c:pt idx="3">
                  <c:v>Bajo (Entre 40% - 59,99%)</c:v>
                </c:pt>
                <c:pt idx="4">
                  <c:v>Critico (Entre 0% - 39,99%)</c:v>
                </c:pt>
              </c:strCache>
            </c:strRef>
          </c:cat>
          <c:val>
            <c:numRef>
              <c:f>'MP IDTQ'!$H$27:$H$31</c:f>
              <c:numCache>
                <c:formatCode>0%</c:formatCode>
                <c:ptCount val="5"/>
                <c:pt idx="0">
                  <c:v>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22-436D-88E1-7125B8D0D950}"/>
            </c:ext>
          </c:extLst>
        </c:ser>
        <c:dLbls>
          <c:showLegendKey val="0"/>
          <c:showVal val="1"/>
          <c:showCatName val="0"/>
          <c:showSerName val="0"/>
          <c:showPercent val="0"/>
          <c:showBubbleSize val="0"/>
        </c:dLbls>
        <c:gapWidth val="150"/>
        <c:shape val="box"/>
        <c:axId val="439298928"/>
        <c:axId val="439293832"/>
        <c:axId val="0"/>
      </c:bar3DChart>
      <c:catAx>
        <c:axId val="4392989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39293832"/>
        <c:crosses val="autoZero"/>
        <c:auto val="1"/>
        <c:lblAlgn val="ctr"/>
        <c:lblOffset val="100"/>
        <c:noMultiLvlLbl val="0"/>
      </c:catAx>
      <c:valAx>
        <c:axId val="439293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439298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894733</xdr:colOff>
      <xdr:row>0</xdr:row>
      <xdr:rowOff>44739</xdr:rowOff>
    </xdr:from>
    <xdr:to>
      <xdr:col>1</xdr:col>
      <xdr:colOff>380999</xdr:colOff>
      <xdr:row>3</xdr:row>
      <xdr:rowOff>268010</xdr:rowOff>
    </xdr:to>
    <xdr:pic>
      <xdr:nvPicPr>
        <xdr:cNvPr id="2" name="1 Imagen">
          <a:extLst>
            <a:ext uri="{FF2B5EF4-FFF2-40B4-BE49-F238E27FC236}">
              <a16:creationId xmlns=""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733" y="44739"/>
          <a:ext cx="1076941" cy="1080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1506681</xdr:colOff>
      <xdr:row>25</xdr:row>
      <xdr:rowOff>0</xdr:rowOff>
    </xdr:from>
    <xdr:to>
      <xdr:col>13</xdr:col>
      <xdr:colOff>883226</xdr:colOff>
      <xdr:row>49</xdr:row>
      <xdr:rowOff>17318</xdr:rowOff>
    </xdr:to>
    <xdr:graphicFrame macro="">
      <xdr:nvGraphicFramePr>
        <xdr:cNvPr id="3" name="Gráfico 2">
          <a:extLst>
            <a:ext uri="{FF2B5EF4-FFF2-40B4-BE49-F238E27FC236}">
              <a16:creationId xmlns=""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693964</xdr:colOff>
      <xdr:row>0</xdr:row>
      <xdr:rowOff>0</xdr:rowOff>
    </xdr:from>
    <xdr:to>
      <xdr:col>2</xdr:col>
      <xdr:colOff>584200</xdr:colOff>
      <xdr:row>6</xdr:row>
      <xdr:rowOff>120650</xdr:rowOff>
    </xdr:to>
    <xdr:pic>
      <xdr:nvPicPr>
        <xdr:cNvPr id="2" name="Imagen 1" descr="C:\Users\AUXPLANEACION03\Desktop\Gobernacion_del_quindio.jpg">
          <a:extLst>
            <a:ext uri="{FF2B5EF4-FFF2-40B4-BE49-F238E27FC236}">
              <a16:creationId xmlns="" xmlns:a16="http://schemas.microsoft.com/office/drawing/2014/main" id="{00000000-0008-0000-0F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964" y="0"/>
          <a:ext cx="937986" cy="12636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217714</xdr:colOff>
      <xdr:row>0</xdr:row>
      <xdr:rowOff>95250</xdr:rowOff>
    </xdr:from>
    <xdr:to>
      <xdr:col>2</xdr:col>
      <xdr:colOff>104775</xdr:colOff>
      <xdr:row>4</xdr:row>
      <xdr:rowOff>85725</xdr:rowOff>
    </xdr:to>
    <xdr:pic>
      <xdr:nvPicPr>
        <xdr:cNvPr id="2" name="Imagen 1" descr="C:\Users\AUXPLANEACION03\Desktop\Gobernacion_del_quindio.jpg">
          <a:extLst>
            <a:ext uri="{FF2B5EF4-FFF2-40B4-BE49-F238E27FC236}">
              <a16:creationId xmlns="" xmlns:a16="http://schemas.microsoft.com/office/drawing/2014/main" id="{4664D591-6C33-42BF-8513-6F4379C7DE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714" y="95250"/>
          <a:ext cx="934811"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182727</xdr:colOff>
      <xdr:row>1</xdr:row>
      <xdr:rowOff>10948</xdr:rowOff>
    </xdr:from>
    <xdr:to>
      <xdr:col>1</xdr:col>
      <xdr:colOff>1390650</xdr:colOff>
      <xdr:row>7</xdr:row>
      <xdr:rowOff>78878</xdr:rowOff>
    </xdr:to>
    <xdr:pic>
      <xdr:nvPicPr>
        <xdr:cNvPr id="2" name="1 Imagen">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702" y="201448"/>
          <a:ext cx="1207923" cy="1210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showGridLines="0" tabSelected="1" topLeftCell="C1" zoomScale="60" zoomScaleNormal="60" workbookViewId="0">
      <selection activeCell="A5" sqref="A5:U5"/>
    </sheetView>
  </sheetViews>
  <sheetFormatPr baseColWidth="10" defaultColWidth="11.42578125" defaultRowHeight="15" x14ac:dyDescent="0.2"/>
  <cols>
    <col min="1" max="1" width="23.85546875" style="195" customWidth="1"/>
    <col min="2" max="2" width="20" style="195" customWidth="1"/>
    <col min="3" max="3" width="27.140625" style="196" customWidth="1"/>
    <col min="4" max="4" width="21" style="196" customWidth="1"/>
    <col min="5" max="5" width="19.5703125" style="197" customWidth="1"/>
    <col min="6" max="6" width="47.140625" style="198" customWidth="1"/>
    <col min="7" max="7" width="26.140625" style="231" customWidth="1"/>
    <col min="8" max="8" width="17" style="197" customWidth="1"/>
    <col min="9" max="9" width="22.5703125" style="200" customWidth="1"/>
    <col min="10" max="10" width="30.28515625" style="201" customWidth="1"/>
    <col min="11" max="11" width="39.28515625" style="202" customWidth="1"/>
    <col min="12" max="12" width="21.5703125" style="203" customWidth="1"/>
    <col min="13" max="13" width="30.85546875" style="208" customWidth="1"/>
    <col min="14" max="14" width="22.85546875" style="208" customWidth="1"/>
    <col min="15" max="15" width="27.140625" style="208" customWidth="1"/>
    <col min="16" max="16" width="33.7109375" style="205" customWidth="1"/>
    <col min="17" max="17" width="36.28515625" style="234" customWidth="1"/>
    <col min="18" max="19" width="45.5703125" style="199" customWidth="1"/>
    <col min="20" max="20" width="48.5703125" style="199" customWidth="1"/>
    <col min="21" max="21" width="24.7109375" style="199" customWidth="1"/>
    <col min="22" max="16384" width="11.42578125" style="199"/>
  </cols>
  <sheetData>
    <row r="1" spans="1:21" s="158" customFormat="1" ht="22.5" customHeight="1" x14ac:dyDescent="0.2">
      <c r="A1" s="286"/>
      <c r="B1" s="286"/>
      <c r="C1" s="287" t="s">
        <v>165</v>
      </c>
      <c r="D1" s="287"/>
      <c r="E1" s="287"/>
      <c r="F1" s="287"/>
      <c r="G1" s="287"/>
      <c r="H1" s="287"/>
      <c r="I1" s="287"/>
      <c r="J1" s="287"/>
      <c r="K1" s="287"/>
      <c r="L1" s="287"/>
      <c r="M1" s="287"/>
      <c r="N1" s="287"/>
      <c r="O1" s="287"/>
      <c r="P1" s="287"/>
      <c r="Q1" s="287"/>
      <c r="R1" s="287"/>
      <c r="S1" s="287"/>
      <c r="T1" s="287"/>
      <c r="U1" s="157" t="s">
        <v>114</v>
      </c>
    </row>
    <row r="2" spans="1:21" s="158" customFormat="1" ht="22.5" customHeight="1" x14ac:dyDescent="0.2">
      <c r="A2" s="286"/>
      <c r="B2" s="286"/>
      <c r="C2" s="287"/>
      <c r="D2" s="287"/>
      <c r="E2" s="287"/>
      <c r="F2" s="287"/>
      <c r="G2" s="287"/>
      <c r="H2" s="287"/>
      <c r="I2" s="287"/>
      <c r="J2" s="287"/>
      <c r="K2" s="287"/>
      <c r="L2" s="287"/>
      <c r="M2" s="287"/>
      <c r="N2" s="287"/>
      <c r="O2" s="287"/>
      <c r="P2" s="287"/>
      <c r="Q2" s="287"/>
      <c r="R2" s="287"/>
      <c r="S2" s="287"/>
      <c r="T2" s="287"/>
      <c r="U2" s="159" t="s">
        <v>115</v>
      </c>
    </row>
    <row r="3" spans="1:21" s="158" customFormat="1" ht="22.5" customHeight="1" x14ac:dyDescent="0.2">
      <c r="A3" s="286"/>
      <c r="B3" s="286"/>
      <c r="C3" s="288" t="s">
        <v>166</v>
      </c>
      <c r="D3" s="288"/>
      <c r="E3" s="288"/>
      <c r="F3" s="288"/>
      <c r="G3" s="288"/>
      <c r="H3" s="288"/>
      <c r="I3" s="288"/>
      <c r="J3" s="288"/>
      <c r="K3" s="288"/>
      <c r="L3" s="288"/>
      <c r="M3" s="288"/>
      <c r="N3" s="288"/>
      <c r="O3" s="288"/>
      <c r="P3" s="288"/>
      <c r="Q3" s="288"/>
      <c r="R3" s="288"/>
      <c r="S3" s="288"/>
      <c r="T3" s="288"/>
      <c r="U3" s="160" t="s">
        <v>116</v>
      </c>
    </row>
    <row r="4" spans="1:21" s="158" customFormat="1" ht="22.5" customHeight="1" x14ac:dyDescent="0.2">
      <c r="A4" s="286"/>
      <c r="B4" s="286"/>
      <c r="C4" s="289"/>
      <c r="D4" s="289"/>
      <c r="E4" s="289"/>
      <c r="F4" s="289"/>
      <c r="G4" s="289"/>
      <c r="H4" s="289"/>
      <c r="I4" s="289"/>
      <c r="J4" s="289"/>
      <c r="K4" s="289"/>
      <c r="L4" s="289"/>
      <c r="M4" s="289"/>
      <c r="N4" s="289"/>
      <c r="O4" s="289"/>
      <c r="P4" s="289"/>
      <c r="Q4" s="289"/>
      <c r="R4" s="289"/>
      <c r="S4" s="289"/>
      <c r="T4" s="289"/>
      <c r="U4" s="157" t="s">
        <v>93</v>
      </c>
    </row>
    <row r="5" spans="1:21" s="158" customFormat="1" ht="15.75" x14ac:dyDescent="0.2">
      <c r="A5" s="290" t="s">
        <v>117</v>
      </c>
      <c r="B5" s="291"/>
      <c r="C5" s="291"/>
      <c r="D5" s="291"/>
      <c r="E5" s="291"/>
      <c r="F5" s="291"/>
      <c r="G5" s="291"/>
      <c r="H5" s="291"/>
      <c r="I5" s="291"/>
      <c r="J5" s="291"/>
      <c r="K5" s="291"/>
      <c r="L5" s="291"/>
      <c r="M5" s="291"/>
      <c r="N5" s="291"/>
      <c r="O5" s="291"/>
      <c r="P5" s="291"/>
      <c r="Q5" s="291"/>
      <c r="R5" s="291"/>
      <c r="S5" s="291"/>
      <c r="T5" s="291"/>
      <c r="U5" s="292"/>
    </row>
    <row r="6" spans="1:21" s="158" customFormat="1" ht="15.75" x14ac:dyDescent="0.2">
      <c r="A6" s="293" t="s">
        <v>118</v>
      </c>
      <c r="B6" s="294"/>
      <c r="C6" s="294"/>
      <c r="D6" s="294"/>
      <c r="E6" s="294"/>
      <c r="F6" s="294"/>
      <c r="G6" s="294"/>
      <c r="H6" s="294"/>
      <c r="I6" s="294"/>
      <c r="J6" s="294"/>
      <c r="K6" s="294"/>
      <c r="L6" s="294"/>
      <c r="M6" s="294"/>
      <c r="N6" s="294"/>
      <c r="O6" s="294"/>
      <c r="P6" s="294"/>
      <c r="Q6" s="294"/>
      <c r="R6" s="294"/>
      <c r="S6" s="294"/>
      <c r="T6" s="294"/>
      <c r="U6" s="295"/>
    </row>
    <row r="7" spans="1:21" s="158" customFormat="1" ht="15.75" x14ac:dyDescent="0.2">
      <c r="A7" s="293" t="s">
        <v>119</v>
      </c>
      <c r="B7" s="294"/>
      <c r="C7" s="294"/>
      <c r="D7" s="294"/>
      <c r="E7" s="294"/>
      <c r="F7" s="294"/>
      <c r="G7" s="294"/>
      <c r="H7" s="294"/>
      <c r="I7" s="294"/>
      <c r="J7" s="294"/>
      <c r="K7" s="294"/>
      <c r="L7" s="294"/>
      <c r="M7" s="294"/>
      <c r="N7" s="294"/>
      <c r="O7" s="294"/>
      <c r="P7" s="294"/>
      <c r="Q7" s="294"/>
      <c r="R7" s="294"/>
      <c r="S7" s="294"/>
      <c r="T7" s="294"/>
      <c r="U7" s="295"/>
    </row>
    <row r="8" spans="1:21" s="158" customFormat="1" ht="12.75" x14ac:dyDescent="0.2">
      <c r="A8" s="161"/>
      <c r="B8" s="162"/>
      <c r="C8" s="162"/>
      <c r="D8" s="162"/>
      <c r="E8" s="162"/>
      <c r="F8" s="163"/>
      <c r="G8" s="162"/>
      <c r="H8" s="162"/>
      <c r="I8" s="162"/>
      <c r="J8" s="162"/>
      <c r="K8" s="162"/>
      <c r="L8" s="162"/>
      <c r="M8" s="162"/>
      <c r="N8" s="162"/>
      <c r="O8" s="162"/>
      <c r="P8" s="162"/>
      <c r="Q8" s="162"/>
      <c r="R8" s="162"/>
      <c r="S8" s="162"/>
      <c r="T8" s="162"/>
      <c r="U8" s="164"/>
    </row>
    <row r="9" spans="1:21" s="166" customFormat="1" ht="15.75" x14ac:dyDescent="0.2">
      <c r="A9" s="262" t="s">
        <v>120</v>
      </c>
      <c r="B9" s="262" t="s">
        <v>121</v>
      </c>
      <c r="C9" s="262" t="s">
        <v>122</v>
      </c>
      <c r="D9" s="262" t="s">
        <v>123</v>
      </c>
      <c r="E9" s="262" t="s">
        <v>124</v>
      </c>
      <c r="F9" s="283" t="s">
        <v>125</v>
      </c>
      <c r="G9" s="262" t="s">
        <v>126</v>
      </c>
      <c r="H9" s="262" t="s">
        <v>127</v>
      </c>
      <c r="I9" s="262" t="s">
        <v>128</v>
      </c>
      <c r="J9" s="280" t="s">
        <v>129</v>
      </c>
      <c r="K9" s="165" t="s">
        <v>130</v>
      </c>
      <c r="L9" s="262" t="s">
        <v>131</v>
      </c>
      <c r="M9" s="262" t="s">
        <v>132</v>
      </c>
      <c r="N9" s="262" t="s">
        <v>133</v>
      </c>
      <c r="O9" s="265" t="s">
        <v>134</v>
      </c>
      <c r="P9" s="265" t="s">
        <v>135</v>
      </c>
      <c r="Q9" s="265" t="s">
        <v>136</v>
      </c>
      <c r="R9" s="165" t="s">
        <v>137</v>
      </c>
      <c r="S9" s="165" t="s">
        <v>138</v>
      </c>
      <c r="T9" s="268" t="s">
        <v>139</v>
      </c>
      <c r="U9" s="268"/>
    </row>
    <row r="10" spans="1:21" s="166" customFormat="1" ht="15.75" x14ac:dyDescent="0.2">
      <c r="A10" s="263"/>
      <c r="B10" s="263"/>
      <c r="C10" s="263"/>
      <c r="D10" s="263"/>
      <c r="E10" s="263"/>
      <c r="F10" s="284"/>
      <c r="G10" s="263"/>
      <c r="H10" s="263"/>
      <c r="I10" s="263"/>
      <c r="J10" s="281"/>
      <c r="K10" s="167" t="s">
        <v>140</v>
      </c>
      <c r="L10" s="263"/>
      <c r="M10" s="263"/>
      <c r="N10" s="263"/>
      <c r="O10" s="266"/>
      <c r="P10" s="266"/>
      <c r="Q10" s="266"/>
      <c r="R10" s="167" t="s">
        <v>140</v>
      </c>
      <c r="S10" s="167" t="s">
        <v>140</v>
      </c>
      <c r="T10" s="268"/>
      <c r="U10" s="268"/>
    </row>
    <row r="11" spans="1:21" s="166" customFormat="1" ht="15.75" x14ac:dyDescent="0.2">
      <c r="A11" s="263"/>
      <c r="B11" s="263"/>
      <c r="C11" s="263"/>
      <c r="D11" s="263"/>
      <c r="E11" s="263"/>
      <c r="F11" s="284"/>
      <c r="G11" s="263"/>
      <c r="H11" s="263"/>
      <c r="I11" s="263"/>
      <c r="J11" s="281"/>
      <c r="K11" s="167" t="s">
        <v>141</v>
      </c>
      <c r="L11" s="263"/>
      <c r="M11" s="263"/>
      <c r="N11" s="263"/>
      <c r="O11" s="266"/>
      <c r="P11" s="266"/>
      <c r="Q11" s="266"/>
      <c r="R11" s="167" t="s">
        <v>141</v>
      </c>
      <c r="S11" s="167" t="s">
        <v>141</v>
      </c>
      <c r="T11" s="268"/>
      <c r="U11" s="268"/>
    </row>
    <row r="12" spans="1:21" s="166" customFormat="1" ht="15.75" x14ac:dyDescent="0.2">
      <c r="A12" s="263"/>
      <c r="B12" s="263"/>
      <c r="C12" s="263"/>
      <c r="D12" s="263"/>
      <c r="E12" s="263"/>
      <c r="F12" s="284"/>
      <c r="G12" s="263"/>
      <c r="H12" s="263"/>
      <c r="I12" s="263"/>
      <c r="J12" s="281"/>
      <c r="K12" s="167" t="s">
        <v>142</v>
      </c>
      <c r="L12" s="263"/>
      <c r="M12" s="263"/>
      <c r="N12" s="263"/>
      <c r="O12" s="266"/>
      <c r="P12" s="266"/>
      <c r="Q12" s="266"/>
      <c r="R12" s="167" t="s">
        <v>142</v>
      </c>
      <c r="S12" s="167" t="s">
        <v>142</v>
      </c>
      <c r="T12" s="268"/>
      <c r="U12" s="268"/>
    </row>
    <row r="13" spans="1:21" s="166" customFormat="1" ht="15.75" x14ac:dyDescent="0.2">
      <c r="A13" s="263"/>
      <c r="B13" s="263"/>
      <c r="C13" s="263"/>
      <c r="D13" s="263"/>
      <c r="E13" s="263"/>
      <c r="F13" s="284"/>
      <c r="G13" s="263"/>
      <c r="H13" s="263"/>
      <c r="I13" s="263"/>
      <c r="J13" s="281"/>
      <c r="K13" s="167" t="s">
        <v>143</v>
      </c>
      <c r="L13" s="263"/>
      <c r="M13" s="263"/>
      <c r="N13" s="263"/>
      <c r="O13" s="266"/>
      <c r="P13" s="266"/>
      <c r="Q13" s="266"/>
      <c r="R13" s="167" t="s">
        <v>143</v>
      </c>
      <c r="S13" s="167" t="s">
        <v>143</v>
      </c>
      <c r="T13" s="268"/>
      <c r="U13" s="268"/>
    </row>
    <row r="14" spans="1:21" s="166" customFormat="1" ht="15.75" x14ac:dyDescent="0.2">
      <c r="A14" s="263"/>
      <c r="B14" s="263"/>
      <c r="C14" s="263"/>
      <c r="D14" s="263"/>
      <c r="E14" s="263"/>
      <c r="F14" s="284"/>
      <c r="G14" s="263"/>
      <c r="H14" s="263"/>
      <c r="I14" s="263"/>
      <c r="J14" s="281"/>
      <c r="K14" s="167" t="s">
        <v>144</v>
      </c>
      <c r="L14" s="263"/>
      <c r="M14" s="263"/>
      <c r="N14" s="263"/>
      <c r="O14" s="266"/>
      <c r="P14" s="266"/>
      <c r="Q14" s="266"/>
      <c r="R14" s="168" t="s">
        <v>144</v>
      </c>
      <c r="S14" s="168" t="s">
        <v>144</v>
      </c>
      <c r="T14" s="268"/>
      <c r="U14" s="268"/>
    </row>
    <row r="15" spans="1:21" s="166" customFormat="1" ht="15.75" x14ac:dyDescent="0.2">
      <c r="A15" s="264"/>
      <c r="B15" s="264"/>
      <c r="C15" s="264"/>
      <c r="D15" s="264"/>
      <c r="E15" s="264"/>
      <c r="F15" s="285"/>
      <c r="G15" s="264"/>
      <c r="H15" s="264"/>
      <c r="I15" s="264"/>
      <c r="J15" s="282"/>
      <c r="K15" s="168"/>
      <c r="L15" s="264"/>
      <c r="M15" s="264"/>
      <c r="N15" s="264"/>
      <c r="O15" s="267"/>
      <c r="P15" s="267"/>
      <c r="Q15" s="267"/>
      <c r="R15" s="169" t="s">
        <v>145</v>
      </c>
      <c r="S15" s="169" t="s">
        <v>146</v>
      </c>
      <c r="T15" s="268"/>
      <c r="U15" s="268"/>
    </row>
    <row r="16" spans="1:21" s="175" customFormat="1" ht="148.5" customHeight="1" x14ac:dyDescent="0.2">
      <c r="A16" s="269" t="s">
        <v>0</v>
      </c>
      <c r="B16" s="272" t="s">
        <v>1</v>
      </c>
      <c r="C16" s="275">
        <v>607000000</v>
      </c>
      <c r="D16" s="278">
        <v>1</v>
      </c>
      <c r="E16" s="250">
        <v>223</v>
      </c>
      <c r="F16" s="252" t="s">
        <v>2</v>
      </c>
      <c r="G16" s="250" t="s">
        <v>147</v>
      </c>
      <c r="H16" s="250" t="s">
        <v>148</v>
      </c>
      <c r="I16" s="254">
        <v>1</v>
      </c>
      <c r="J16" s="238">
        <v>0.93</v>
      </c>
      <c r="K16" s="240">
        <f>+J16/I16</f>
        <v>0.93</v>
      </c>
      <c r="L16" s="170" t="s">
        <v>1</v>
      </c>
      <c r="M16" s="171" t="s">
        <v>2</v>
      </c>
      <c r="N16" s="172" t="s">
        <v>149</v>
      </c>
      <c r="O16" s="173">
        <v>476000000</v>
      </c>
      <c r="P16" s="106">
        <v>442627091</v>
      </c>
      <c r="Q16" s="106">
        <v>442627091</v>
      </c>
      <c r="R16" s="174">
        <f>P16/O16</f>
        <v>0.92988884663865545</v>
      </c>
      <c r="S16" s="174">
        <f t="shared" ref="S16:S21" si="0">Q16/O16</f>
        <v>0.92988884663865545</v>
      </c>
      <c r="T16" s="242" t="s">
        <v>150</v>
      </c>
      <c r="U16" s="243"/>
    </row>
    <row r="17" spans="1:21" s="175" customFormat="1" ht="148.5" customHeight="1" x14ac:dyDescent="0.2">
      <c r="A17" s="270"/>
      <c r="B17" s="273"/>
      <c r="C17" s="276"/>
      <c r="D17" s="279"/>
      <c r="E17" s="258"/>
      <c r="F17" s="259"/>
      <c r="G17" s="258"/>
      <c r="H17" s="258"/>
      <c r="I17" s="260"/>
      <c r="J17" s="261"/>
      <c r="K17" s="241"/>
      <c r="L17" s="170" t="s">
        <v>3</v>
      </c>
      <c r="M17" s="171" t="s">
        <v>2</v>
      </c>
      <c r="N17" s="172" t="s">
        <v>149</v>
      </c>
      <c r="O17" s="173">
        <v>100000000</v>
      </c>
      <c r="P17" s="176">
        <v>0</v>
      </c>
      <c r="Q17" s="176">
        <v>0</v>
      </c>
      <c r="R17" s="174">
        <f t="shared" ref="R17:R21" si="1">P17/O17</f>
        <v>0</v>
      </c>
      <c r="S17" s="174">
        <f t="shared" si="0"/>
        <v>0</v>
      </c>
      <c r="T17" s="244"/>
      <c r="U17" s="245"/>
    </row>
    <row r="18" spans="1:21" s="175" customFormat="1" ht="112.5" customHeight="1" x14ac:dyDescent="0.2">
      <c r="A18" s="270"/>
      <c r="B18" s="273"/>
      <c r="C18" s="276"/>
      <c r="D18" s="256">
        <v>2</v>
      </c>
      <c r="E18" s="250">
        <v>224</v>
      </c>
      <c r="F18" s="252" t="s">
        <v>4</v>
      </c>
      <c r="G18" s="250" t="s">
        <v>147</v>
      </c>
      <c r="H18" s="250" t="s">
        <v>148</v>
      </c>
      <c r="I18" s="254">
        <v>1</v>
      </c>
      <c r="J18" s="238">
        <v>0.88</v>
      </c>
      <c r="K18" s="240">
        <f t="shared" ref="K18" si="2">+J18/I18</f>
        <v>0.88</v>
      </c>
      <c r="L18" s="170" t="s">
        <v>1</v>
      </c>
      <c r="M18" s="171" t="s">
        <v>4</v>
      </c>
      <c r="N18" s="172" t="s">
        <v>151</v>
      </c>
      <c r="O18" s="177">
        <v>14800000</v>
      </c>
      <c r="P18" s="109">
        <v>11172000</v>
      </c>
      <c r="Q18" s="109">
        <v>11172000</v>
      </c>
      <c r="R18" s="174">
        <f t="shared" si="1"/>
        <v>0.75486486486486482</v>
      </c>
      <c r="S18" s="174">
        <f t="shared" si="0"/>
        <v>0.75486486486486482</v>
      </c>
      <c r="T18" s="242" t="s">
        <v>152</v>
      </c>
      <c r="U18" s="243"/>
    </row>
    <row r="19" spans="1:21" s="175" customFormat="1" ht="151.5" customHeight="1" x14ac:dyDescent="0.2">
      <c r="A19" s="270"/>
      <c r="B19" s="273"/>
      <c r="C19" s="276"/>
      <c r="D19" s="257"/>
      <c r="E19" s="258"/>
      <c r="F19" s="259"/>
      <c r="G19" s="258"/>
      <c r="H19" s="258"/>
      <c r="I19" s="260"/>
      <c r="J19" s="261"/>
      <c r="K19" s="241"/>
      <c r="L19" s="170" t="s">
        <v>3</v>
      </c>
      <c r="M19" s="171" t="s">
        <v>4</v>
      </c>
      <c r="N19" s="172" t="s">
        <v>151</v>
      </c>
      <c r="O19" s="177">
        <v>6200000</v>
      </c>
      <c r="P19" s="178">
        <v>0</v>
      </c>
      <c r="Q19" s="178">
        <v>0</v>
      </c>
      <c r="R19" s="174">
        <f t="shared" si="1"/>
        <v>0</v>
      </c>
      <c r="S19" s="174">
        <f t="shared" si="0"/>
        <v>0</v>
      </c>
      <c r="T19" s="244"/>
      <c r="U19" s="245"/>
    </row>
    <row r="20" spans="1:21" s="175" customFormat="1" ht="115.5" customHeight="1" x14ac:dyDescent="0.2">
      <c r="A20" s="270"/>
      <c r="B20" s="273"/>
      <c r="C20" s="276"/>
      <c r="D20" s="249">
        <v>3</v>
      </c>
      <c r="E20" s="250">
        <v>225</v>
      </c>
      <c r="F20" s="252" t="s">
        <v>5</v>
      </c>
      <c r="G20" s="250" t="s">
        <v>147</v>
      </c>
      <c r="H20" s="250" t="s">
        <v>148</v>
      </c>
      <c r="I20" s="254">
        <v>1</v>
      </c>
      <c r="J20" s="238">
        <v>1</v>
      </c>
      <c r="K20" s="240">
        <f t="shared" ref="K20" si="3">+J20/I20</f>
        <v>1</v>
      </c>
      <c r="L20" s="170" t="s">
        <v>1</v>
      </c>
      <c r="M20" s="179" t="s">
        <v>5</v>
      </c>
      <c r="N20" s="172" t="s">
        <v>153</v>
      </c>
      <c r="O20" s="177">
        <v>9200000</v>
      </c>
      <c r="P20" s="111">
        <v>9200000</v>
      </c>
      <c r="Q20" s="111">
        <v>9200000</v>
      </c>
      <c r="R20" s="174">
        <f t="shared" si="1"/>
        <v>1</v>
      </c>
      <c r="S20" s="174">
        <f t="shared" si="0"/>
        <v>1</v>
      </c>
      <c r="T20" s="242" t="s">
        <v>154</v>
      </c>
      <c r="U20" s="243"/>
    </row>
    <row r="21" spans="1:21" s="175" customFormat="1" ht="115.5" customHeight="1" thickBot="1" x14ac:dyDescent="0.25">
      <c r="A21" s="271"/>
      <c r="B21" s="274"/>
      <c r="C21" s="277"/>
      <c r="D21" s="249"/>
      <c r="E21" s="251"/>
      <c r="F21" s="253"/>
      <c r="G21" s="251"/>
      <c r="H21" s="251"/>
      <c r="I21" s="255"/>
      <c r="J21" s="239"/>
      <c r="K21" s="241"/>
      <c r="L21" s="170" t="s">
        <v>3</v>
      </c>
      <c r="M21" s="179" t="s">
        <v>5</v>
      </c>
      <c r="N21" s="172" t="s">
        <v>153</v>
      </c>
      <c r="O21" s="177">
        <v>800000</v>
      </c>
      <c r="P21" s="112">
        <v>796000</v>
      </c>
      <c r="Q21" s="112">
        <v>796000</v>
      </c>
      <c r="R21" s="174">
        <f t="shared" si="1"/>
        <v>0.995</v>
      </c>
      <c r="S21" s="174">
        <f t="shared" si="0"/>
        <v>0.995</v>
      </c>
      <c r="T21" s="244"/>
      <c r="U21" s="245"/>
    </row>
    <row r="22" spans="1:21" s="194" customFormat="1" ht="30" customHeight="1" thickBot="1" x14ac:dyDescent="0.3">
      <c r="A22" s="246"/>
      <c r="B22" s="246"/>
      <c r="C22" s="180">
        <f>SUM(C16:C21)</f>
        <v>607000000</v>
      </c>
      <c r="D22" s="181"/>
      <c r="E22" s="182"/>
      <c r="F22" s="183"/>
      <c r="G22" s="184"/>
      <c r="H22" s="185"/>
      <c r="I22" s="186"/>
      <c r="J22" s="187"/>
      <c r="K22" s="188"/>
      <c r="L22" s="189"/>
      <c r="M22" s="189"/>
      <c r="N22" s="190"/>
      <c r="O22" s="191">
        <f>SUM(O16:O21)</f>
        <v>607000000</v>
      </c>
      <c r="P22" s="191">
        <f>SUM(P16:P21)</f>
        <v>463795091</v>
      </c>
      <c r="Q22" s="191">
        <f>SUM(Q16:Q21)</f>
        <v>463795091</v>
      </c>
      <c r="R22" s="192"/>
      <c r="S22" s="193"/>
      <c r="T22" s="247"/>
      <c r="U22" s="248"/>
    </row>
    <row r="23" spans="1:21" x14ac:dyDescent="0.2">
      <c r="G23" s="199"/>
      <c r="H23" s="199"/>
      <c r="M23" s="204"/>
      <c r="N23" s="204"/>
      <c r="O23" s="204"/>
      <c r="Q23" s="206"/>
    </row>
    <row r="24" spans="1:21" ht="30" x14ac:dyDescent="0.2">
      <c r="F24" s="207" t="s">
        <v>155</v>
      </c>
      <c r="G24" s="199"/>
      <c r="H24" s="199"/>
      <c r="M24" s="204"/>
      <c r="N24" s="204"/>
      <c r="O24" s="204"/>
      <c r="Q24" s="206"/>
    </row>
    <row r="25" spans="1:21" x14ac:dyDescent="0.2">
      <c r="G25" s="199"/>
      <c r="H25" s="199"/>
      <c r="Q25" s="209"/>
    </row>
    <row r="26" spans="1:21" ht="15.75" x14ac:dyDescent="0.2">
      <c r="F26" s="210" t="s">
        <v>156</v>
      </c>
      <c r="G26" s="211" t="s">
        <v>157</v>
      </c>
      <c r="H26" s="211" t="s">
        <v>158</v>
      </c>
      <c r="N26" s="212"/>
      <c r="O26" s="213"/>
      <c r="P26" s="213"/>
      <c r="Q26" s="213"/>
    </row>
    <row r="27" spans="1:21" x14ac:dyDescent="0.2">
      <c r="F27" s="214" t="s">
        <v>159</v>
      </c>
      <c r="G27" s="215">
        <v>3</v>
      </c>
      <c r="H27" s="216">
        <f>G27/$G$32</f>
        <v>1</v>
      </c>
      <c r="I27" s="217"/>
      <c r="N27" s="218"/>
      <c r="O27" s="219"/>
      <c r="P27" s="219"/>
      <c r="Q27" s="219"/>
    </row>
    <row r="28" spans="1:21" s="217" customFormat="1" x14ac:dyDescent="0.2">
      <c r="A28" s="195"/>
      <c r="B28" s="195"/>
      <c r="C28" s="196"/>
      <c r="D28" s="196"/>
      <c r="E28" s="197"/>
      <c r="F28" s="214" t="s">
        <v>160</v>
      </c>
      <c r="G28" s="220">
        <v>0</v>
      </c>
      <c r="H28" s="216">
        <f t="shared" ref="H28:H31" si="4">G28/$G$32</f>
        <v>0</v>
      </c>
      <c r="J28" s="201"/>
      <c r="K28" s="202"/>
      <c r="L28" s="203"/>
      <c r="N28" s="218"/>
      <c r="O28" s="221"/>
      <c r="P28" s="221"/>
      <c r="Q28" s="221"/>
    </row>
    <row r="29" spans="1:21" s="217" customFormat="1" x14ac:dyDescent="0.2">
      <c r="A29" s="195"/>
      <c r="B29" s="195"/>
      <c r="C29" s="196"/>
      <c r="D29" s="196"/>
      <c r="E29" s="197"/>
      <c r="F29" s="214" t="s">
        <v>161</v>
      </c>
      <c r="G29" s="222">
        <v>0</v>
      </c>
      <c r="H29" s="216">
        <f t="shared" si="4"/>
        <v>0</v>
      </c>
      <c r="I29" s="200"/>
      <c r="J29" s="201"/>
      <c r="K29" s="202"/>
      <c r="L29" s="203"/>
      <c r="M29" s="218"/>
      <c r="N29" s="219"/>
      <c r="O29" s="219"/>
      <c r="P29" s="219"/>
      <c r="Q29" s="209"/>
    </row>
    <row r="30" spans="1:21" x14ac:dyDescent="0.2">
      <c r="F30" s="214" t="s">
        <v>162</v>
      </c>
      <c r="G30" s="223">
        <v>0</v>
      </c>
      <c r="H30" s="216">
        <f t="shared" si="4"/>
        <v>0</v>
      </c>
      <c r="M30" s="218"/>
      <c r="N30" s="221"/>
      <c r="O30" s="221"/>
      <c r="P30" s="221"/>
      <c r="Q30" s="209"/>
    </row>
    <row r="31" spans="1:21" ht="15.75" x14ac:dyDescent="0.2">
      <c r="F31" s="214" t="s">
        <v>163</v>
      </c>
      <c r="G31" s="224">
        <v>0</v>
      </c>
      <c r="H31" s="216">
        <f t="shared" si="4"/>
        <v>0</v>
      </c>
      <c r="M31" s="225"/>
      <c r="N31" s="213"/>
      <c r="O31" s="213"/>
      <c r="P31" s="213"/>
      <c r="Q31" s="209"/>
    </row>
    <row r="32" spans="1:21" ht="15.75" x14ac:dyDescent="0.25">
      <c r="F32" s="226" t="s">
        <v>164</v>
      </c>
      <c r="G32" s="227">
        <f>SUM(G27:G31)</f>
        <v>3</v>
      </c>
      <c r="H32" s="228">
        <f>SUM(H27:H31)</f>
        <v>1</v>
      </c>
      <c r="M32" s="229"/>
      <c r="N32" s="230"/>
      <c r="O32" s="230"/>
      <c r="P32" s="230"/>
      <c r="Q32" s="209"/>
    </row>
    <row r="33" spans="1:17" x14ac:dyDescent="0.2">
      <c r="Q33" s="209"/>
    </row>
    <row r="37" spans="1:17" x14ac:dyDescent="0.2">
      <c r="C37" s="232"/>
      <c r="D37" s="233"/>
    </row>
    <row r="38" spans="1:17" s="196" customFormat="1" ht="15.75" x14ac:dyDescent="0.25">
      <c r="A38" s="235" t="s">
        <v>6</v>
      </c>
      <c r="B38" s="236"/>
      <c r="E38" s="197"/>
      <c r="F38" s="198"/>
      <c r="G38" s="231"/>
      <c r="H38" s="197"/>
      <c r="I38" s="200"/>
      <c r="J38" s="201"/>
      <c r="K38" s="202"/>
      <c r="L38" s="203"/>
      <c r="M38" s="208"/>
      <c r="N38" s="208"/>
      <c r="O38" s="208"/>
      <c r="P38" s="205"/>
      <c r="Q38" s="234"/>
    </row>
    <row r="39" spans="1:17" s="196" customFormat="1" ht="15.75" x14ac:dyDescent="0.25">
      <c r="A39" s="237" t="s">
        <v>7</v>
      </c>
      <c r="B39" s="199"/>
      <c r="E39" s="197"/>
      <c r="F39" s="198"/>
      <c r="G39" s="231"/>
      <c r="H39" s="197"/>
      <c r="I39" s="200"/>
      <c r="J39" s="201"/>
      <c r="K39" s="202"/>
      <c r="L39" s="203"/>
      <c r="M39" s="208"/>
      <c r="N39" s="208"/>
      <c r="O39" s="208"/>
      <c r="P39" s="205"/>
      <c r="Q39" s="234"/>
    </row>
  </sheetData>
  <mergeCells count="55">
    <mergeCell ref="A7:U7"/>
    <mergeCell ref="A1:B4"/>
    <mergeCell ref="C1:T2"/>
    <mergeCell ref="C3:T4"/>
    <mergeCell ref="A5:U5"/>
    <mergeCell ref="A6:U6"/>
    <mergeCell ref="M9:M15"/>
    <mergeCell ref="A9:A15"/>
    <mergeCell ref="B9:B15"/>
    <mergeCell ref="C9:C15"/>
    <mergeCell ref="D9:D15"/>
    <mergeCell ref="E9:E15"/>
    <mergeCell ref="F9:F15"/>
    <mergeCell ref="G9:G15"/>
    <mergeCell ref="H9:H15"/>
    <mergeCell ref="I9:I15"/>
    <mergeCell ref="J9:J15"/>
    <mergeCell ref="L9:L15"/>
    <mergeCell ref="N9:N15"/>
    <mergeCell ref="O9:O15"/>
    <mergeCell ref="P9:P15"/>
    <mergeCell ref="Q9:Q15"/>
    <mergeCell ref="T9:U15"/>
    <mergeCell ref="T16:U17"/>
    <mergeCell ref="D18:D19"/>
    <mergeCell ref="E18:E19"/>
    <mergeCell ref="F18:F19"/>
    <mergeCell ref="G18:G19"/>
    <mergeCell ref="H18:H19"/>
    <mergeCell ref="I18:I19"/>
    <mergeCell ref="J18:J19"/>
    <mergeCell ref="K18:K19"/>
    <mergeCell ref="T18:U19"/>
    <mergeCell ref="F16:F17"/>
    <mergeCell ref="G16:G17"/>
    <mergeCell ref="H16:H17"/>
    <mergeCell ref="I16:I17"/>
    <mergeCell ref="J16:J17"/>
    <mergeCell ref="K16:K17"/>
    <mergeCell ref="J20:J21"/>
    <mergeCell ref="K20:K21"/>
    <mergeCell ref="T20:U21"/>
    <mergeCell ref="A22:B22"/>
    <mergeCell ref="T22:U22"/>
    <mergeCell ref="D20:D21"/>
    <mergeCell ref="E20:E21"/>
    <mergeCell ref="F20:F21"/>
    <mergeCell ref="G20:G21"/>
    <mergeCell ref="H20:H21"/>
    <mergeCell ref="I20:I21"/>
    <mergeCell ref="A16:A21"/>
    <mergeCell ref="B16:B21"/>
    <mergeCell ref="C16:C21"/>
    <mergeCell ref="D16:D17"/>
    <mergeCell ref="E16:E17"/>
  </mergeCells>
  <conditionalFormatting sqref="K16">
    <cfRule type="cellIs" dxfId="14" priority="11" operator="between">
      <formula>0</formula>
      <formula>0.39</formula>
    </cfRule>
    <cfRule type="cellIs" dxfId="13" priority="12" operator="between">
      <formula>0.4</formula>
      <formula>0.59</formula>
    </cfRule>
    <cfRule type="cellIs" dxfId="12" priority="13" operator="between">
      <formula>0.6</formula>
      <formula>0.69</formula>
    </cfRule>
    <cfRule type="cellIs" dxfId="11" priority="14" operator="between">
      <formula>0.7</formula>
      <formula>0.79</formula>
    </cfRule>
    <cfRule type="cellIs" dxfId="10" priority="15" operator="greaterThanOrEqual">
      <formula>0.8</formula>
    </cfRule>
  </conditionalFormatting>
  <conditionalFormatting sqref="R16:S21">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K18 K20">
    <cfRule type="cellIs" dxfId="4" priority="1" operator="between">
      <formula>0</formula>
      <formula>0.39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greaterThanOrEqual">
      <formula>0.8</formula>
    </cfRule>
  </conditionalFormatting>
  <pageMargins left="0.25" right="0.25" top="0.75" bottom="0.75" header="0.3" footer="0.3"/>
  <pageSetup paperSize="41" scale="34" fitToWidth="0" orientation="landscape"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showGridLines="0" zoomScale="60" zoomScaleNormal="60" workbookViewId="0">
      <selection activeCell="A5" sqref="A5:M6"/>
    </sheetView>
  </sheetViews>
  <sheetFormatPr baseColWidth="10" defaultColWidth="11.42578125" defaultRowHeight="27" customHeight="1" x14ac:dyDescent="0.2"/>
  <cols>
    <col min="1" max="1" width="11.7109375" style="70" customWidth="1"/>
    <col min="2" max="2" width="4" style="3" customWidth="1"/>
    <col min="3" max="3" width="19.7109375" style="3" customWidth="1"/>
    <col min="4" max="4" width="14.7109375" style="3" customWidth="1"/>
    <col min="5" max="5" width="10" style="3" customWidth="1"/>
    <col min="6" max="6" width="13.7109375" style="3" customWidth="1"/>
    <col min="7" max="7" width="12.28515625" style="3" customWidth="1"/>
    <col min="8" max="8" width="8.5703125" style="3" customWidth="1"/>
    <col min="9" max="9" width="13.7109375" style="3" customWidth="1"/>
    <col min="10" max="10" width="11.5703125" style="3" customWidth="1"/>
    <col min="11" max="11" width="38.85546875" style="71" customWidth="1"/>
    <col min="12" max="12" width="47" style="39" customWidth="1"/>
    <col min="13" max="13" width="14.85546875" style="39" customWidth="1"/>
    <col min="14" max="14" width="22.140625" style="39" customWidth="1"/>
    <col min="15" max="15" width="19.7109375" style="72" customWidth="1"/>
    <col min="16" max="16" width="31.85546875" style="71" customWidth="1"/>
    <col min="17" max="17" width="16.5703125" style="73" customWidth="1"/>
    <col min="18" max="18" width="24.85546875" style="74" bestFit="1" customWidth="1"/>
    <col min="19" max="19" width="29" style="71" customWidth="1"/>
    <col min="20" max="20" width="31.7109375" style="71" customWidth="1"/>
    <col min="21" max="21" width="25.85546875" style="71" customWidth="1"/>
    <col min="22" max="22" width="24.85546875" style="75" bestFit="1" customWidth="1"/>
    <col min="23" max="23" width="11.7109375" style="76" customWidth="1"/>
    <col min="24" max="24" width="18" style="77" customWidth="1"/>
    <col min="25" max="25" width="8.7109375" style="3" customWidth="1"/>
    <col min="26" max="26" width="8" style="3" customWidth="1"/>
    <col min="27" max="27" width="10.5703125" style="3" customWidth="1"/>
    <col min="28" max="28" width="7.28515625" style="3" customWidth="1"/>
    <col min="29" max="29" width="8.42578125" style="3" customWidth="1"/>
    <col min="30" max="30" width="9.5703125" style="3" customWidth="1"/>
    <col min="31" max="31" width="6.28515625" style="3" customWidth="1"/>
    <col min="32" max="32" width="5.85546875" style="3" customWidth="1"/>
    <col min="33" max="34" width="4.42578125" style="3" customWidth="1"/>
    <col min="35" max="35" width="5" style="3" customWidth="1"/>
    <col min="36" max="36" width="5.85546875" style="3" customWidth="1"/>
    <col min="37" max="37" width="6.140625" style="3" customWidth="1"/>
    <col min="38" max="38" width="10.140625" style="3" customWidth="1"/>
    <col min="39" max="39" width="4.85546875" style="3" customWidth="1"/>
    <col min="40" max="40" width="8.140625" style="3" customWidth="1"/>
    <col min="41" max="41" width="11.5703125" style="78" customWidth="1"/>
    <col min="42" max="42" width="13.7109375" style="79" customWidth="1"/>
    <col min="43" max="43" width="20.85546875" style="80" customWidth="1"/>
    <col min="44" max="16384" width="11.42578125" style="3"/>
  </cols>
  <sheetData>
    <row r="1" spans="1:43" ht="15" x14ac:dyDescent="0.2">
      <c r="A1" s="352" t="s">
        <v>167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4"/>
      <c r="AP1" s="2" t="s">
        <v>8</v>
      </c>
      <c r="AQ1" s="2" t="s">
        <v>12</v>
      </c>
    </row>
    <row r="2" spans="1:43" ht="15"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4"/>
      <c r="AP2" s="4" t="s">
        <v>9</v>
      </c>
      <c r="AQ2" s="2" t="s">
        <v>13</v>
      </c>
    </row>
    <row r="3" spans="1:43" ht="15" x14ac:dyDescent="0.2">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4"/>
      <c r="AP3" s="2" t="s">
        <v>10</v>
      </c>
      <c r="AQ3" s="5" t="s">
        <v>14</v>
      </c>
    </row>
    <row r="4" spans="1:43" ht="15" x14ac:dyDescent="0.2">
      <c r="A4" s="355"/>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2" t="s">
        <v>11</v>
      </c>
      <c r="AQ4" s="6" t="s">
        <v>15</v>
      </c>
    </row>
    <row r="5" spans="1:43" ht="15" x14ac:dyDescent="0.2">
      <c r="A5" s="357" t="s">
        <v>16</v>
      </c>
      <c r="B5" s="357"/>
      <c r="C5" s="357"/>
      <c r="D5" s="357"/>
      <c r="E5" s="357"/>
      <c r="F5" s="357"/>
      <c r="G5" s="357"/>
      <c r="H5" s="357"/>
      <c r="I5" s="357"/>
      <c r="J5" s="357"/>
      <c r="K5" s="357"/>
      <c r="L5" s="357"/>
      <c r="M5" s="357"/>
      <c r="N5" s="359" t="s">
        <v>17</v>
      </c>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row>
    <row r="6" spans="1:43" ht="15" x14ac:dyDescent="0.2">
      <c r="A6" s="358"/>
      <c r="B6" s="358"/>
      <c r="C6" s="358"/>
      <c r="D6" s="358"/>
      <c r="E6" s="358"/>
      <c r="F6" s="358"/>
      <c r="G6" s="358"/>
      <c r="H6" s="358"/>
      <c r="I6" s="358"/>
      <c r="J6" s="358"/>
      <c r="K6" s="358"/>
      <c r="L6" s="358"/>
      <c r="M6" s="358"/>
      <c r="N6" s="7"/>
      <c r="O6" s="8"/>
      <c r="P6" s="8"/>
      <c r="Q6" s="8"/>
      <c r="R6" s="8"/>
      <c r="S6" s="8"/>
      <c r="T6" s="8"/>
      <c r="U6" s="8"/>
      <c r="V6" s="8"/>
      <c r="W6" s="8"/>
      <c r="X6" s="8"/>
      <c r="Y6" s="360" t="s">
        <v>18</v>
      </c>
      <c r="Z6" s="358"/>
      <c r="AA6" s="358"/>
      <c r="AB6" s="358"/>
      <c r="AC6" s="358"/>
      <c r="AD6" s="358"/>
      <c r="AE6" s="358"/>
      <c r="AF6" s="358"/>
      <c r="AG6" s="358"/>
      <c r="AH6" s="358"/>
      <c r="AI6" s="358"/>
      <c r="AJ6" s="358"/>
      <c r="AK6" s="358"/>
      <c r="AL6" s="358"/>
      <c r="AM6" s="361"/>
      <c r="AN6" s="9"/>
      <c r="AO6" s="8"/>
      <c r="AP6" s="8"/>
      <c r="AQ6" s="10"/>
    </row>
    <row r="7" spans="1:43" ht="15" x14ac:dyDescent="0.2">
      <c r="A7" s="362" t="s">
        <v>19</v>
      </c>
      <c r="B7" s="336" t="s">
        <v>20</v>
      </c>
      <c r="C7" s="364"/>
      <c r="D7" s="364" t="s">
        <v>19</v>
      </c>
      <c r="E7" s="336" t="s">
        <v>21</v>
      </c>
      <c r="F7" s="364"/>
      <c r="G7" s="364" t="s">
        <v>19</v>
      </c>
      <c r="H7" s="336" t="s">
        <v>22</v>
      </c>
      <c r="I7" s="364"/>
      <c r="J7" s="364" t="s">
        <v>19</v>
      </c>
      <c r="K7" s="334" t="s">
        <v>23</v>
      </c>
      <c r="L7" s="338" t="s">
        <v>24</v>
      </c>
      <c r="M7" s="338" t="s">
        <v>25</v>
      </c>
      <c r="N7" s="338" t="s">
        <v>26</v>
      </c>
      <c r="O7" s="338" t="s">
        <v>27</v>
      </c>
      <c r="P7" s="338" t="s">
        <v>17</v>
      </c>
      <c r="Q7" s="330" t="s">
        <v>28</v>
      </c>
      <c r="R7" s="332" t="s">
        <v>29</v>
      </c>
      <c r="S7" s="334" t="s">
        <v>30</v>
      </c>
      <c r="T7" s="336" t="s">
        <v>31</v>
      </c>
      <c r="U7" s="338" t="s">
        <v>32</v>
      </c>
      <c r="V7" s="345" t="s">
        <v>29</v>
      </c>
      <c r="W7" s="11"/>
      <c r="X7" s="338" t="s">
        <v>33</v>
      </c>
      <c r="Y7" s="347" t="s">
        <v>34</v>
      </c>
      <c r="Z7" s="347"/>
      <c r="AA7" s="348" t="s">
        <v>35</v>
      </c>
      <c r="AB7" s="348"/>
      <c r="AC7" s="348"/>
      <c r="AD7" s="348"/>
      <c r="AE7" s="349" t="s">
        <v>36</v>
      </c>
      <c r="AF7" s="350"/>
      <c r="AG7" s="350"/>
      <c r="AH7" s="350"/>
      <c r="AI7" s="350"/>
      <c r="AJ7" s="351"/>
      <c r="AK7" s="348" t="s">
        <v>37</v>
      </c>
      <c r="AL7" s="348"/>
      <c r="AM7" s="348"/>
      <c r="AN7" s="12" t="s">
        <v>38</v>
      </c>
      <c r="AO7" s="328" t="s">
        <v>39</v>
      </c>
      <c r="AP7" s="328" t="s">
        <v>40</v>
      </c>
      <c r="AQ7" s="340" t="s">
        <v>41</v>
      </c>
    </row>
    <row r="8" spans="1:43" ht="130.5" x14ac:dyDescent="0.2">
      <c r="A8" s="363"/>
      <c r="B8" s="337"/>
      <c r="C8" s="365"/>
      <c r="D8" s="365"/>
      <c r="E8" s="337"/>
      <c r="F8" s="365"/>
      <c r="G8" s="365"/>
      <c r="H8" s="337"/>
      <c r="I8" s="365"/>
      <c r="J8" s="365"/>
      <c r="K8" s="335"/>
      <c r="L8" s="339"/>
      <c r="M8" s="339"/>
      <c r="N8" s="339"/>
      <c r="O8" s="339"/>
      <c r="P8" s="339"/>
      <c r="Q8" s="331"/>
      <c r="R8" s="333"/>
      <c r="S8" s="335"/>
      <c r="T8" s="337"/>
      <c r="U8" s="339"/>
      <c r="V8" s="346"/>
      <c r="W8" s="13" t="s">
        <v>19</v>
      </c>
      <c r="X8" s="339"/>
      <c r="Y8" s="14" t="s">
        <v>42</v>
      </c>
      <c r="Z8" s="15" t="s">
        <v>43</v>
      </c>
      <c r="AA8" s="16" t="s">
        <v>44</v>
      </c>
      <c r="AB8" s="16" t="s">
        <v>45</v>
      </c>
      <c r="AC8" s="16" t="s">
        <v>46</v>
      </c>
      <c r="AD8" s="16" t="s">
        <v>47</v>
      </c>
      <c r="AE8" s="16" t="s">
        <v>48</v>
      </c>
      <c r="AF8" s="16" t="s">
        <v>49</v>
      </c>
      <c r="AG8" s="16" t="s">
        <v>50</v>
      </c>
      <c r="AH8" s="16" t="s">
        <v>51</v>
      </c>
      <c r="AI8" s="16" t="s">
        <v>52</v>
      </c>
      <c r="AJ8" s="16" t="s">
        <v>53</v>
      </c>
      <c r="AK8" s="16" t="s">
        <v>54</v>
      </c>
      <c r="AL8" s="16" t="s">
        <v>55</v>
      </c>
      <c r="AM8" s="16" t="s">
        <v>56</v>
      </c>
      <c r="AN8" s="16" t="s">
        <v>38</v>
      </c>
      <c r="AO8" s="329"/>
      <c r="AP8" s="329"/>
      <c r="AQ8" s="341"/>
    </row>
    <row r="9" spans="1:43" s="26" customFormat="1" ht="15.75" x14ac:dyDescent="0.2">
      <c r="A9" s="17">
        <v>4</v>
      </c>
      <c r="B9" s="18" t="s">
        <v>57</v>
      </c>
      <c r="C9" s="19"/>
      <c r="D9" s="19"/>
      <c r="E9" s="19"/>
      <c r="F9" s="19"/>
      <c r="G9" s="19"/>
      <c r="H9" s="19"/>
      <c r="I9" s="19"/>
      <c r="J9" s="19"/>
      <c r="K9" s="20"/>
      <c r="L9" s="19"/>
      <c r="M9" s="19"/>
      <c r="N9" s="19"/>
      <c r="O9" s="19"/>
      <c r="P9" s="21"/>
      <c r="Q9" s="20"/>
      <c r="R9" s="22"/>
      <c r="S9" s="23"/>
      <c r="T9" s="20"/>
      <c r="U9" s="20"/>
      <c r="V9" s="20"/>
      <c r="W9" s="24"/>
      <c r="X9" s="24"/>
      <c r="Y9" s="24"/>
      <c r="Z9" s="25"/>
      <c r="AA9" s="21"/>
      <c r="AB9" s="19"/>
      <c r="AC9" s="19"/>
      <c r="AD9" s="19"/>
      <c r="AE9" s="19"/>
      <c r="AF9" s="19"/>
      <c r="AG9" s="19"/>
      <c r="AH9" s="19"/>
      <c r="AI9" s="19"/>
      <c r="AJ9" s="19"/>
      <c r="AK9" s="19"/>
      <c r="AL9" s="19"/>
      <c r="AM9" s="19"/>
      <c r="AN9" s="19"/>
      <c r="AO9" s="19"/>
      <c r="AP9" s="19"/>
      <c r="AQ9" s="19"/>
    </row>
    <row r="10" spans="1:43" s="39" customFormat="1" ht="21" customHeight="1" x14ac:dyDescent="0.2">
      <c r="A10" s="27"/>
      <c r="B10" s="28"/>
      <c r="C10" s="28"/>
      <c r="D10" s="29">
        <v>23</v>
      </c>
      <c r="E10" s="30" t="s">
        <v>58</v>
      </c>
      <c r="F10" s="30"/>
      <c r="G10" s="30"/>
      <c r="H10" s="30"/>
      <c r="I10" s="30"/>
      <c r="J10" s="30"/>
      <c r="K10" s="31"/>
      <c r="L10" s="30"/>
      <c r="M10" s="30"/>
      <c r="N10" s="30"/>
      <c r="O10" s="32"/>
      <c r="P10" s="31"/>
      <c r="Q10" s="33"/>
      <c r="R10" s="34"/>
      <c r="S10" s="31"/>
      <c r="T10" s="31"/>
      <c r="U10" s="31"/>
      <c r="V10" s="35"/>
      <c r="W10" s="36"/>
      <c r="X10" s="32"/>
      <c r="Y10" s="30"/>
      <c r="Z10" s="30"/>
      <c r="AA10" s="30"/>
      <c r="AB10" s="30"/>
      <c r="AC10" s="30"/>
      <c r="AD10" s="30"/>
      <c r="AE10" s="30"/>
      <c r="AF10" s="30"/>
      <c r="AG10" s="30"/>
      <c r="AH10" s="30"/>
      <c r="AI10" s="30"/>
      <c r="AJ10" s="30"/>
      <c r="AK10" s="30"/>
      <c r="AL10" s="30"/>
      <c r="AM10" s="30"/>
      <c r="AN10" s="30"/>
      <c r="AO10" s="37"/>
      <c r="AP10" s="37"/>
      <c r="AQ10" s="38"/>
    </row>
    <row r="11" spans="1:43" s="39" customFormat="1" ht="17.25" customHeight="1" x14ac:dyDescent="0.2">
      <c r="A11" s="40"/>
      <c r="B11" s="41"/>
      <c r="C11" s="41"/>
      <c r="D11" s="42"/>
      <c r="E11" s="41"/>
      <c r="F11" s="41"/>
      <c r="G11" s="43">
        <v>77</v>
      </c>
      <c r="H11" s="44" t="s">
        <v>59</v>
      </c>
      <c r="I11" s="45"/>
      <c r="J11" s="45"/>
      <c r="K11" s="45"/>
      <c r="L11" s="44"/>
      <c r="M11" s="44"/>
      <c r="N11" s="44"/>
      <c r="O11" s="46"/>
      <c r="P11" s="45"/>
      <c r="Q11" s="47"/>
      <c r="R11" s="48"/>
      <c r="S11" s="45"/>
      <c r="T11" s="45"/>
      <c r="U11" s="45"/>
      <c r="V11" s="49"/>
      <c r="W11" s="50"/>
      <c r="X11" s="46"/>
      <c r="Y11" s="44"/>
      <c r="Z11" s="44"/>
      <c r="AA11" s="44"/>
      <c r="AB11" s="44"/>
      <c r="AC11" s="44"/>
      <c r="AD11" s="44"/>
      <c r="AE11" s="44"/>
      <c r="AF11" s="44"/>
      <c r="AG11" s="44"/>
      <c r="AH11" s="44"/>
      <c r="AI11" s="44"/>
      <c r="AJ11" s="44"/>
      <c r="AK11" s="44"/>
      <c r="AL11" s="44"/>
      <c r="AM11" s="44"/>
      <c r="AN11" s="44"/>
      <c r="AO11" s="51"/>
      <c r="AP11" s="51"/>
      <c r="AQ11" s="52"/>
    </row>
    <row r="12" spans="1:43" s="39" customFormat="1" ht="30.75" customHeight="1" x14ac:dyDescent="0.2">
      <c r="A12" s="53"/>
      <c r="B12" s="54"/>
      <c r="C12" s="54"/>
      <c r="D12" s="55"/>
      <c r="E12" s="54"/>
      <c r="F12" s="54"/>
      <c r="G12" s="56"/>
      <c r="H12" s="54"/>
      <c r="I12" s="54"/>
      <c r="J12" s="296">
        <v>223</v>
      </c>
      <c r="K12" s="297" t="s">
        <v>2</v>
      </c>
      <c r="L12" s="298" t="s">
        <v>60</v>
      </c>
      <c r="M12" s="301">
        <v>1</v>
      </c>
      <c r="N12" s="301">
        <v>2301010423</v>
      </c>
      <c r="O12" s="342" t="s">
        <v>61</v>
      </c>
      <c r="P12" s="297" t="s">
        <v>0</v>
      </c>
      <c r="Q12" s="323">
        <f>SUM(V12:V13)/R$12</f>
        <v>0.94892915980230641</v>
      </c>
      <c r="R12" s="325">
        <f>SUM(V12:V17)</f>
        <v>607000000</v>
      </c>
      <c r="S12" s="298" t="s">
        <v>62</v>
      </c>
      <c r="T12" s="308" t="s">
        <v>63</v>
      </c>
      <c r="U12" s="310" t="s">
        <v>64</v>
      </c>
      <c r="V12" s="105">
        <v>476000000</v>
      </c>
      <c r="W12" s="57">
        <v>20</v>
      </c>
      <c r="X12" s="101" t="s">
        <v>1</v>
      </c>
      <c r="Y12" s="305">
        <v>57041</v>
      </c>
      <c r="Z12" s="305">
        <v>57731</v>
      </c>
      <c r="AA12" s="305">
        <v>27907</v>
      </c>
      <c r="AB12" s="305">
        <v>8963</v>
      </c>
      <c r="AC12" s="305">
        <v>60564</v>
      </c>
      <c r="AD12" s="305">
        <v>17338</v>
      </c>
      <c r="AE12" s="305"/>
      <c r="AF12" s="305"/>
      <c r="AG12" s="305"/>
      <c r="AH12" s="58"/>
      <c r="AI12" s="58"/>
      <c r="AJ12" s="58"/>
      <c r="AK12" s="305"/>
      <c r="AL12" s="305">
        <v>2944</v>
      </c>
      <c r="AM12" s="305"/>
      <c r="AN12" s="320">
        <f>Y12+Z12</f>
        <v>114772</v>
      </c>
      <c r="AO12" s="314">
        <v>43466</v>
      </c>
      <c r="AP12" s="314">
        <v>43830</v>
      </c>
      <c r="AQ12" s="317" t="s">
        <v>65</v>
      </c>
    </row>
    <row r="13" spans="1:43" s="39" customFormat="1" ht="39.75" customHeight="1" x14ac:dyDescent="0.2">
      <c r="A13" s="53"/>
      <c r="B13" s="54"/>
      <c r="C13" s="54"/>
      <c r="D13" s="55"/>
      <c r="E13" s="54"/>
      <c r="F13" s="54"/>
      <c r="G13" s="55"/>
      <c r="H13" s="54"/>
      <c r="I13" s="54"/>
      <c r="J13" s="296"/>
      <c r="K13" s="297"/>
      <c r="L13" s="298"/>
      <c r="M13" s="299"/>
      <c r="N13" s="299"/>
      <c r="O13" s="343"/>
      <c r="P13" s="297"/>
      <c r="Q13" s="324"/>
      <c r="R13" s="325"/>
      <c r="S13" s="298"/>
      <c r="T13" s="326"/>
      <c r="U13" s="311"/>
      <c r="V13" s="105">
        <v>100000000</v>
      </c>
      <c r="W13" s="57">
        <v>23</v>
      </c>
      <c r="X13" s="101" t="s">
        <v>3</v>
      </c>
      <c r="Y13" s="306"/>
      <c r="Z13" s="306"/>
      <c r="AA13" s="306"/>
      <c r="AB13" s="306"/>
      <c r="AC13" s="306"/>
      <c r="AD13" s="306"/>
      <c r="AE13" s="306"/>
      <c r="AF13" s="306"/>
      <c r="AG13" s="306"/>
      <c r="AH13" s="59"/>
      <c r="AI13" s="59"/>
      <c r="AJ13" s="59"/>
      <c r="AK13" s="306"/>
      <c r="AL13" s="306"/>
      <c r="AM13" s="306"/>
      <c r="AN13" s="321"/>
      <c r="AO13" s="315"/>
      <c r="AP13" s="315"/>
      <c r="AQ13" s="318"/>
    </row>
    <row r="14" spans="1:43" s="39" customFormat="1" ht="45" x14ac:dyDescent="0.2">
      <c r="A14" s="53"/>
      <c r="B14" s="54"/>
      <c r="C14" s="54"/>
      <c r="D14" s="55"/>
      <c r="E14" s="54"/>
      <c r="F14" s="54"/>
      <c r="G14" s="55"/>
      <c r="H14" s="54"/>
      <c r="I14" s="54"/>
      <c r="J14" s="296">
        <v>224</v>
      </c>
      <c r="K14" s="297" t="s">
        <v>4</v>
      </c>
      <c r="L14" s="298" t="s">
        <v>66</v>
      </c>
      <c r="M14" s="299">
        <v>1</v>
      </c>
      <c r="N14" s="299"/>
      <c r="O14" s="343"/>
      <c r="P14" s="297"/>
      <c r="Q14" s="303">
        <f>SUM(V14:V15)/R12</f>
        <v>3.459637561779242E-2</v>
      </c>
      <c r="R14" s="325"/>
      <c r="S14" s="298"/>
      <c r="T14" s="326"/>
      <c r="U14" s="310" t="s">
        <v>67</v>
      </c>
      <c r="V14" s="108">
        <v>14800000</v>
      </c>
      <c r="W14" s="57">
        <v>20</v>
      </c>
      <c r="X14" s="101" t="s">
        <v>1</v>
      </c>
      <c r="Y14" s="306"/>
      <c r="Z14" s="306"/>
      <c r="AA14" s="306"/>
      <c r="AB14" s="306"/>
      <c r="AC14" s="306"/>
      <c r="AD14" s="306"/>
      <c r="AE14" s="306"/>
      <c r="AF14" s="306"/>
      <c r="AG14" s="306"/>
      <c r="AH14" s="59"/>
      <c r="AI14" s="59"/>
      <c r="AJ14" s="59"/>
      <c r="AK14" s="306"/>
      <c r="AL14" s="306"/>
      <c r="AM14" s="306"/>
      <c r="AN14" s="321"/>
      <c r="AO14" s="315"/>
      <c r="AP14" s="315"/>
      <c r="AQ14" s="318"/>
    </row>
    <row r="15" spans="1:43" s="39" customFormat="1" ht="30" x14ac:dyDescent="0.2">
      <c r="A15" s="53"/>
      <c r="B15" s="54"/>
      <c r="C15" s="54"/>
      <c r="D15" s="55"/>
      <c r="E15" s="54"/>
      <c r="F15" s="54"/>
      <c r="G15" s="55"/>
      <c r="H15" s="54"/>
      <c r="I15" s="54"/>
      <c r="J15" s="296"/>
      <c r="K15" s="297"/>
      <c r="L15" s="298"/>
      <c r="M15" s="299"/>
      <c r="N15" s="299"/>
      <c r="O15" s="343"/>
      <c r="P15" s="297"/>
      <c r="Q15" s="327"/>
      <c r="R15" s="325"/>
      <c r="S15" s="298"/>
      <c r="T15" s="326"/>
      <c r="U15" s="311"/>
      <c r="V15" s="108">
        <v>6200000</v>
      </c>
      <c r="W15" s="57">
        <v>23</v>
      </c>
      <c r="X15" s="101" t="s">
        <v>3</v>
      </c>
      <c r="Y15" s="306"/>
      <c r="Z15" s="306"/>
      <c r="AA15" s="306"/>
      <c r="AB15" s="306"/>
      <c r="AC15" s="306"/>
      <c r="AD15" s="306"/>
      <c r="AE15" s="306"/>
      <c r="AF15" s="306"/>
      <c r="AG15" s="306"/>
      <c r="AH15" s="59"/>
      <c r="AI15" s="59"/>
      <c r="AJ15" s="59"/>
      <c r="AK15" s="306"/>
      <c r="AL15" s="306"/>
      <c r="AM15" s="306"/>
      <c r="AN15" s="321"/>
      <c r="AO15" s="315"/>
      <c r="AP15" s="315"/>
      <c r="AQ15" s="318"/>
    </row>
    <row r="16" spans="1:43" s="39" customFormat="1" ht="39.75" customHeight="1" x14ac:dyDescent="0.2">
      <c r="A16" s="53"/>
      <c r="B16" s="54"/>
      <c r="C16" s="54"/>
      <c r="D16" s="55"/>
      <c r="E16" s="54"/>
      <c r="F16" s="54"/>
      <c r="G16" s="55"/>
      <c r="H16" s="54"/>
      <c r="I16" s="54"/>
      <c r="J16" s="296">
        <v>225</v>
      </c>
      <c r="K16" s="297" t="s">
        <v>5</v>
      </c>
      <c r="L16" s="298" t="s">
        <v>68</v>
      </c>
      <c r="M16" s="301">
        <v>1</v>
      </c>
      <c r="N16" s="299"/>
      <c r="O16" s="343"/>
      <c r="P16" s="297"/>
      <c r="Q16" s="303">
        <f>(V16+V17)/R12</f>
        <v>1.6474464579901153E-2</v>
      </c>
      <c r="R16" s="325"/>
      <c r="S16" s="298"/>
      <c r="T16" s="308" t="s">
        <v>69</v>
      </c>
      <c r="U16" s="312" t="s">
        <v>70</v>
      </c>
      <c r="V16" s="108">
        <v>9200000</v>
      </c>
      <c r="W16" s="57">
        <v>20</v>
      </c>
      <c r="X16" s="101" t="s">
        <v>1</v>
      </c>
      <c r="Y16" s="306"/>
      <c r="Z16" s="306"/>
      <c r="AA16" s="306"/>
      <c r="AB16" s="306"/>
      <c r="AC16" s="306"/>
      <c r="AD16" s="306"/>
      <c r="AE16" s="306"/>
      <c r="AF16" s="306"/>
      <c r="AG16" s="306"/>
      <c r="AH16" s="59"/>
      <c r="AI16" s="59"/>
      <c r="AJ16" s="59"/>
      <c r="AK16" s="306"/>
      <c r="AL16" s="306"/>
      <c r="AM16" s="306"/>
      <c r="AN16" s="321"/>
      <c r="AO16" s="315"/>
      <c r="AP16" s="315"/>
      <c r="AQ16" s="318"/>
    </row>
    <row r="17" spans="1:43" s="39" customFormat="1" ht="45" customHeight="1" x14ac:dyDescent="0.2">
      <c r="A17" s="60"/>
      <c r="B17" s="61"/>
      <c r="C17" s="61"/>
      <c r="D17" s="62"/>
      <c r="E17" s="61"/>
      <c r="F17" s="61"/>
      <c r="G17" s="62"/>
      <c r="H17" s="61"/>
      <c r="I17" s="61"/>
      <c r="J17" s="296"/>
      <c r="K17" s="297"/>
      <c r="L17" s="298"/>
      <c r="M17" s="302"/>
      <c r="N17" s="302"/>
      <c r="O17" s="344"/>
      <c r="P17" s="297"/>
      <c r="Q17" s="304"/>
      <c r="R17" s="325"/>
      <c r="S17" s="298"/>
      <c r="T17" s="309"/>
      <c r="U17" s="313"/>
      <c r="V17" s="108">
        <v>800000</v>
      </c>
      <c r="W17" s="104">
        <v>23</v>
      </c>
      <c r="X17" s="101" t="s">
        <v>3</v>
      </c>
      <c r="Y17" s="307"/>
      <c r="Z17" s="307"/>
      <c r="AA17" s="307"/>
      <c r="AB17" s="307"/>
      <c r="AC17" s="307"/>
      <c r="AD17" s="307"/>
      <c r="AE17" s="307"/>
      <c r="AF17" s="307"/>
      <c r="AG17" s="307"/>
      <c r="AH17" s="63"/>
      <c r="AI17" s="63"/>
      <c r="AJ17" s="63"/>
      <c r="AK17" s="307"/>
      <c r="AL17" s="307"/>
      <c r="AM17" s="307"/>
      <c r="AN17" s="322"/>
      <c r="AO17" s="316"/>
      <c r="AP17" s="316"/>
      <c r="AQ17" s="319"/>
    </row>
    <row r="18" spans="1:43" ht="15" x14ac:dyDescent="0.25">
      <c r="A18" s="300" t="s">
        <v>71</v>
      </c>
      <c r="B18" s="300"/>
      <c r="C18" s="300"/>
      <c r="D18" s="300"/>
      <c r="E18" s="300"/>
      <c r="F18" s="300"/>
      <c r="G18" s="300"/>
      <c r="H18" s="300"/>
      <c r="I18" s="300"/>
      <c r="J18" s="300"/>
      <c r="K18" s="300"/>
      <c r="L18" s="300"/>
      <c r="M18" s="300"/>
      <c r="N18" s="300"/>
      <c r="O18" s="300"/>
      <c r="P18" s="300"/>
      <c r="Q18" s="300"/>
      <c r="R18" s="118">
        <f>SUM(R12)</f>
        <v>607000000</v>
      </c>
      <c r="S18" s="64"/>
      <c r="T18" s="64"/>
      <c r="U18" s="64"/>
      <c r="V18" s="113">
        <f>SUM(V12:V17)</f>
        <v>607000000</v>
      </c>
      <c r="W18" s="65"/>
      <c r="X18" s="1"/>
      <c r="Y18" s="66"/>
      <c r="Z18" s="66"/>
      <c r="AA18" s="66"/>
      <c r="AB18" s="66"/>
      <c r="AC18" s="66"/>
      <c r="AD18" s="66"/>
      <c r="AE18" s="66"/>
      <c r="AF18" s="66"/>
      <c r="AG18" s="66"/>
      <c r="AH18" s="66"/>
      <c r="AI18" s="66"/>
      <c r="AJ18" s="66"/>
      <c r="AK18" s="66"/>
      <c r="AL18" s="66"/>
      <c r="AM18" s="66"/>
      <c r="AN18" s="66"/>
      <c r="AO18" s="67"/>
      <c r="AP18" s="68"/>
      <c r="AQ18" s="69"/>
    </row>
    <row r="19" spans="1:43" ht="14.25" x14ac:dyDescent="0.2"/>
    <row r="20" spans="1:43" ht="14.25" x14ac:dyDescent="0.2"/>
    <row r="21" spans="1:43" ht="14.25" x14ac:dyDescent="0.2"/>
    <row r="22" spans="1:43" ht="14.25" x14ac:dyDescent="0.2"/>
    <row r="23" spans="1:43" ht="14.25" x14ac:dyDescent="0.2"/>
    <row r="24" spans="1:43" ht="14.25" x14ac:dyDescent="0.2"/>
    <row r="25" spans="1:43" ht="14.25" x14ac:dyDescent="0.2"/>
    <row r="26" spans="1:43" ht="15" x14ac:dyDescent="0.25">
      <c r="E26" s="81" t="s">
        <v>6</v>
      </c>
    </row>
    <row r="27" spans="1:43" ht="14.25" x14ac:dyDescent="0.2">
      <c r="E27" s="3" t="s">
        <v>7</v>
      </c>
    </row>
  </sheetData>
  <mergeCells count="73">
    <mergeCell ref="O7:O8"/>
    <mergeCell ref="A1:AO4"/>
    <mergeCell ref="A5:M6"/>
    <mergeCell ref="N5:AQ5"/>
    <mergeCell ref="Y6:AM6"/>
    <mergeCell ref="A7:A8"/>
    <mergeCell ref="B7:C8"/>
    <mergeCell ref="D7:D8"/>
    <mergeCell ref="E7:F8"/>
    <mergeCell ref="G7:G8"/>
    <mergeCell ref="H7:I8"/>
    <mergeCell ref="J7:J8"/>
    <mergeCell ref="K7:K8"/>
    <mergeCell ref="L7:L8"/>
    <mergeCell ref="M7:M8"/>
    <mergeCell ref="N7:N8"/>
    <mergeCell ref="AP7:AP8"/>
    <mergeCell ref="AQ7:AQ8"/>
    <mergeCell ref="J12:J13"/>
    <mergeCell ref="K12:K13"/>
    <mergeCell ref="L12:L13"/>
    <mergeCell ref="M12:M13"/>
    <mergeCell ref="N12:N17"/>
    <mergeCell ref="O12:O17"/>
    <mergeCell ref="P12:P17"/>
    <mergeCell ref="V7:V8"/>
    <mergeCell ref="X7:X8"/>
    <mergeCell ref="Y7:Z7"/>
    <mergeCell ref="AA7:AD7"/>
    <mergeCell ref="AE7:AJ7"/>
    <mergeCell ref="AK7:AM7"/>
    <mergeCell ref="P7:P8"/>
    <mergeCell ref="AO7:AO8"/>
    <mergeCell ref="Q7:Q8"/>
    <mergeCell ref="R7:R8"/>
    <mergeCell ref="S7:S8"/>
    <mergeCell ref="T7:T8"/>
    <mergeCell ref="U7:U8"/>
    <mergeCell ref="Q12:Q13"/>
    <mergeCell ref="R12:R17"/>
    <mergeCell ref="S12:S17"/>
    <mergeCell ref="T12:T15"/>
    <mergeCell ref="U12:U13"/>
    <mergeCell ref="Q14:Q15"/>
    <mergeCell ref="AO12:AO17"/>
    <mergeCell ref="AP12:AP17"/>
    <mergeCell ref="AQ12:AQ17"/>
    <mergeCell ref="AL12:AL17"/>
    <mergeCell ref="AM12:AM17"/>
    <mergeCell ref="AN12:AN17"/>
    <mergeCell ref="AG12:AG17"/>
    <mergeCell ref="AK12:AK17"/>
    <mergeCell ref="AE12:AE17"/>
    <mergeCell ref="T16:T17"/>
    <mergeCell ref="Z12:Z17"/>
    <mergeCell ref="AA12:AA17"/>
    <mergeCell ref="AB12:AB17"/>
    <mergeCell ref="AC12:AC17"/>
    <mergeCell ref="AD12:AD17"/>
    <mergeCell ref="Y12:Y17"/>
    <mergeCell ref="AF12:AF17"/>
    <mergeCell ref="U14:U15"/>
    <mergeCell ref="U16:U17"/>
    <mergeCell ref="J14:J15"/>
    <mergeCell ref="K14:K15"/>
    <mergeCell ref="L14:L15"/>
    <mergeCell ref="M14:M15"/>
    <mergeCell ref="A18:Q18"/>
    <mergeCell ref="J16:J17"/>
    <mergeCell ref="K16:K17"/>
    <mergeCell ref="L16:L17"/>
    <mergeCell ref="M16:M17"/>
    <mergeCell ref="Q16:Q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R28"/>
  <sheetViews>
    <sheetView showGridLines="0" zoomScale="70" zoomScaleNormal="70" workbookViewId="0">
      <selection activeCell="A5" sqref="A5:M6"/>
    </sheetView>
  </sheetViews>
  <sheetFormatPr baseColWidth="10" defaultColWidth="11.42578125" defaultRowHeight="27" customHeight="1" x14ac:dyDescent="0.2"/>
  <cols>
    <col min="1" max="1" width="11.7109375" style="70" customWidth="1"/>
    <col min="2" max="2" width="4" style="3" customWidth="1"/>
    <col min="3" max="3" width="12.85546875" style="3" customWidth="1"/>
    <col min="4" max="4" width="14.7109375" style="3" customWidth="1"/>
    <col min="5" max="5" width="10" style="3" customWidth="1"/>
    <col min="6" max="6" width="6.28515625" style="3" customWidth="1"/>
    <col min="7" max="7" width="12.28515625" style="3" customWidth="1"/>
    <col min="8" max="8" width="8.5703125" style="3" customWidth="1"/>
    <col min="9" max="9" width="13.7109375" style="3" customWidth="1"/>
    <col min="10" max="10" width="11.5703125" style="3" customWidth="1"/>
    <col min="11" max="11" width="25" style="71" customWidth="1"/>
    <col min="12" max="12" width="20.28515625" style="39" customWidth="1"/>
    <col min="13" max="14" width="14.85546875" style="39" customWidth="1"/>
    <col min="15" max="15" width="22.140625" style="39" customWidth="1"/>
    <col min="16" max="16" width="19.7109375" style="72" customWidth="1"/>
    <col min="17" max="17" width="19.42578125" style="71" customWidth="1"/>
    <col min="18" max="18" width="16.5703125" style="73" customWidth="1"/>
    <col min="19" max="19" width="24.85546875" style="74" bestFit="1" customWidth="1"/>
    <col min="20" max="20" width="29" style="71" customWidth="1"/>
    <col min="21" max="21" width="31.7109375" style="71" customWidth="1"/>
    <col min="22" max="22" width="25.85546875" style="71" customWidth="1"/>
    <col min="23" max="23" width="24.85546875" style="75" bestFit="1" customWidth="1"/>
    <col min="24" max="25" width="24.85546875" style="75" customWidth="1"/>
    <col min="26" max="26" width="11.7109375" style="76" customWidth="1"/>
    <col min="27" max="27" width="18" style="77" customWidth="1"/>
    <col min="28" max="29" width="8.7109375" style="3" customWidth="1"/>
    <col min="30" max="31" width="8" style="3" customWidth="1"/>
    <col min="32" max="32" width="10.5703125" style="3" customWidth="1"/>
    <col min="33" max="33" width="9.140625" style="3" customWidth="1"/>
    <col min="34" max="35" width="7.28515625" style="3" customWidth="1"/>
    <col min="36" max="37" width="8.42578125" style="3" customWidth="1"/>
    <col min="38" max="39" width="9.5703125" style="3" customWidth="1"/>
    <col min="40" max="41" width="6.28515625" style="3" customWidth="1"/>
    <col min="42" max="43" width="5.85546875" style="3" customWidth="1"/>
    <col min="44" max="47" width="4.42578125" style="3" customWidth="1"/>
    <col min="48" max="49" width="5" style="3" customWidth="1"/>
    <col min="50" max="51" width="5.85546875" style="3" customWidth="1"/>
    <col min="52" max="53" width="6.140625" style="3" customWidth="1"/>
    <col min="54" max="55" width="10.140625" style="3" customWidth="1"/>
    <col min="56" max="57" width="4.85546875" style="3" customWidth="1"/>
    <col min="58" max="60" width="8.140625" style="3" customWidth="1"/>
    <col min="61" max="61" width="23.5703125" style="3" customWidth="1"/>
    <col min="62" max="62" width="24.42578125" style="3" customWidth="1"/>
    <col min="63" max="63" width="14" style="3" customWidth="1"/>
    <col min="64" max="64" width="22" style="3" customWidth="1"/>
    <col min="65" max="65" width="21.140625" style="3" customWidth="1"/>
    <col min="66" max="67" width="11.5703125" style="78" customWidth="1"/>
    <col min="68" max="69" width="13.7109375" style="79" customWidth="1"/>
    <col min="70" max="70" width="20.85546875" style="80" customWidth="1"/>
    <col min="71" max="16384" width="11.42578125" style="3"/>
  </cols>
  <sheetData>
    <row r="1" spans="1:70" ht="18" customHeight="1" x14ac:dyDescent="0.25">
      <c r="A1" s="391" t="s">
        <v>87</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2"/>
      <c r="BQ1" s="90" t="s">
        <v>8</v>
      </c>
      <c r="BR1" s="90" t="s">
        <v>72</v>
      </c>
    </row>
    <row r="2" spans="1:70" ht="18" customHeight="1" x14ac:dyDescent="0.2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2"/>
      <c r="BQ2" s="90" t="s">
        <v>9</v>
      </c>
      <c r="BR2" s="91">
        <v>6</v>
      </c>
    </row>
    <row r="3" spans="1:70" ht="18" customHeight="1" x14ac:dyDescent="0.25">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2"/>
      <c r="BQ3" s="90" t="s">
        <v>10</v>
      </c>
      <c r="BR3" s="92" t="s">
        <v>14</v>
      </c>
    </row>
    <row r="4" spans="1:70" ht="18" customHeight="1" x14ac:dyDescent="0.2">
      <c r="A4" s="393"/>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4"/>
      <c r="BQ4" s="2" t="s">
        <v>11</v>
      </c>
      <c r="BR4" s="93" t="s">
        <v>73</v>
      </c>
    </row>
    <row r="5" spans="1:70" ht="15" x14ac:dyDescent="0.2">
      <c r="A5" s="357" t="s">
        <v>16</v>
      </c>
      <c r="B5" s="357"/>
      <c r="C5" s="357"/>
      <c r="D5" s="357"/>
      <c r="E5" s="357"/>
      <c r="F5" s="357"/>
      <c r="G5" s="357"/>
      <c r="H5" s="357"/>
      <c r="I5" s="357"/>
      <c r="J5" s="357"/>
      <c r="K5" s="357"/>
      <c r="L5" s="357"/>
      <c r="M5" s="357"/>
      <c r="N5" s="82"/>
      <c r="O5" s="359" t="s">
        <v>17</v>
      </c>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59"/>
      <c r="BD5" s="359"/>
      <c r="BE5" s="359"/>
      <c r="BF5" s="359"/>
      <c r="BG5" s="359"/>
      <c r="BH5" s="359"/>
      <c r="BI5" s="359"/>
      <c r="BJ5" s="359"/>
      <c r="BK5" s="359"/>
      <c r="BL5" s="359"/>
      <c r="BM5" s="359"/>
      <c r="BN5" s="359"/>
      <c r="BO5" s="359"/>
      <c r="BP5" s="359"/>
      <c r="BQ5" s="359"/>
      <c r="BR5" s="359"/>
    </row>
    <row r="6" spans="1:70" ht="15" x14ac:dyDescent="0.2">
      <c r="A6" s="366"/>
      <c r="B6" s="366"/>
      <c r="C6" s="366"/>
      <c r="D6" s="366"/>
      <c r="E6" s="366"/>
      <c r="F6" s="366"/>
      <c r="G6" s="366"/>
      <c r="H6" s="366"/>
      <c r="I6" s="366"/>
      <c r="J6" s="366"/>
      <c r="K6" s="366"/>
      <c r="L6" s="366"/>
      <c r="M6" s="366"/>
      <c r="N6" s="94"/>
      <c r="O6" s="95"/>
      <c r="P6" s="96"/>
      <c r="Q6" s="96"/>
      <c r="R6" s="96"/>
      <c r="S6" s="96"/>
      <c r="T6" s="96"/>
      <c r="U6" s="96"/>
      <c r="V6" s="96"/>
      <c r="W6" s="96"/>
      <c r="X6" s="96"/>
      <c r="Y6" s="96"/>
      <c r="Z6" s="96"/>
      <c r="AA6" s="96"/>
      <c r="AB6" s="367" t="s">
        <v>18</v>
      </c>
      <c r="AC6" s="366"/>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8"/>
      <c r="BE6" s="94"/>
      <c r="BF6" s="94"/>
      <c r="BG6" s="94"/>
      <c r="BH6" s="94"/>
      <c r="BI6" s="94"/>
      <c r="BJ6" s="94"/>
      <c r="BK6" s="94"/>
      <c r="BL6" s="94"/>
      <c r="BM6" s="94"/>
      <c r="BN6" s="96"/>
      <c r="BO6" s="96"/>
      <c r="BP6" s="96"/>
      <c r="BQ6" s="96"/>
      <c r="BR6" s="97"/>
    </row>
    <row r="7" spans="1:70" ht="15" customHeight="1" x14ac:dyDescent="0.2">
      <c r="A7" s="369" t="s">
        <v>19</v>
      </c>
      <c r="B7" s="370" t="s">
        <v>20</v>
      </c>
      <c r="C7" s="370"/>
      <c r="D7" s="370" t="s">
        <v>19</v>
      </c>
      <c r="E7" s="370" t="s">
        <v>21</v>
      </c>
      <c r="F7" s="370"/>
      <c r="G7" s="370" t="s">
        <v>19</v>
      </c>
      <c r="H7" s="370" t="s">
        <v>22</v>
      </c>
      <c r="I7" s="370"/>
      <c r="J7" s="370" t="s">
        <v>19</v>
      </c>
      <c r="K7" s="370" t="s">
        <v>23</v>
      </c>
      <c r="L7" s="370" t="s">
        <v>24</v>
      </c>
      <c r="M7" s="370" t="s">
        <v>25</v>
      </c>
      <c r="N7" s="370"/>
      <c r="O7" s="370" t="s">
        <v>26</v>
      </c>
      <c r="P7" s="370" t="s">
        <v>27</v>
      </c>
      <c r="Q7" s="370" t="s">
        <v>17</v>
      </c>
      <c r="R7" s="380" t="s">
        <v>28</v>
      </c>
      <c r="S7" s="375" t="s">
        <v>29</v>
      </c>
      <c r="T7" s="370" t="s">
        <v>30</v>
      </c>
      <c r="U7" s="370" t="s">
        <v>31</v>
      </c>
      <c r="V7" s="370" t="s">
        <v>32</v>
      </c>
      <c r="W7" s="375" t="s">
        <v>29</v>
      </c>
      <c r="X7" s="375"/>
      <c r="Y7" s="375"/>
      <c r="Z7" s="98"/>
      <c r="AA7" s="370" t="s">
        <v>33</v>
      </c>
      <c r="AB7" s="347" t="s">
        <v>34</v>
      </c>
      <c r="AC7" s="347"/>
      <c r="AD7" s="347"/>
      <c r="AE7" s="83"/>
      <c r="AF7" s="348" t="s">
        <v>35</v>
      </c>
      <c r="AG7" s="348"/>
      <c r="AH7" s="348"/>
      <c r="AI7" s="348"/>
      <c r="AJ7" s="348"/>
      <c r="AK7" s="348"/>
      <c r="AL7" s="348"/>
      <c r="AM7" s="84"/>
      <c r="AN7" s="376" t="s">
        <v>36</v>
      </c>
      <c r="AO7" s="376"/>
      <c r="AP7" s="376"/>
      <c r="AQ7" s="376"/>
      <c r="AR7" s="376"/>
      <c r="AS7" s="376"/>
      <c r="AT7" s="376"/>
      <c r="AU7" s="376"/>
      <c r="AV7" s="376"/>
      <c r="AW7" s="376"/>
      <c r="AX7" s="376"/>
      <c r="AY7" s="99"/>
      <c r="AZ7" s="348" t="s">
        <v>37</v>
      </c>
      <c r="BA7" s="348"/>
      <c r="BB7" s="348"/>
      <c r="BC7" s="348"/>
      <c r="BD7" s="348"/>
      <c r="BE7" s="84"/>
      <c r="BF7" s="348" t="s">
        <v>38</v>
      </c>
      <c r="BG7" s="348"/>
      <c r="BH7" s="387" t="s">
        <v>74</v>
      </c>
      <c r="BI7" s="387"/>
      <c r="BJ7" s="387"/>
      <c r="BK7" s="387"/>
      <c r="BL7" s="387"/>
      <c r="BM7" s="387"/>
      <c r="BN7" s="371" t="s">
        <v>39</v>
      </c>
      <c r="BO7" s="371"/>
      <c r="BP7" s="371" t="s">
        <v>40</v>
      </c>
      <c r="BQ7" s="371"/>
      <c r="BR7" s="372" t="s">
        <v>41</v>
      </c>
    </row>
    <row r="8" spans="1:70" ht="120.75" customHeight="1" x14ac:dyDescent="0.2">
      <c r="A8" s="369"/>
      <c r="B8" s="370"/>
      <c r="C8" s="370"/>
      <c r="D8" s="370"/>
      <c r="E8" s="370"/>
      <c r="F8" s="370"/>
      <c r="G8" s="370"/>
      <c r="H8" s="370"/>
      <c r="I8" s="370"/>
      <c r="J8" s="370"/>
      <c r="K8" s="370"/>
      <c r="L8" s="370"/>
      <c r="M8" s="370" t="s">
        <v>75</v>
      </c>
      <c r="N8" s="373" t="s">
        <v>76</v>
      </c>
      <c r="O8" s="370"/>
      <c r="P8" s="370"/>
      <c r="Q8" s="370"/>
      <c r="R8" s="380"/>
      <c r="S8" s="375"/>
      <c r="T8" s="370"/>
      <c r="U8" s="370"/>
      <c r="V8" s="370"/>
      <c r="W8" s="374" t="s">
        <v>77</v>
      </c>
      <c r="X8" s="374" t="s">
        <v>78</v>
      </c>
      <c r="Y8" s="374" t="s">
        <v>79</v>
      </c>
      <c r="Z8" s="369" t="s">
        <v>19</v>
      </c>
      <c r="AA8" s="370"/>
      <c r="AB8" s="377" t="s">
        <v>42</v>
      </c>
      <c r="AC8" s="377"/>
      <c r="AD8" s="382" t="s">
        <v>43</v>
      </c>
      <c r="AE8" s="382"/>
      <c r="AF8" s="377" t="s">
        <v>44</v>
      </c>
      <c r="AG8" s="377"/>
      <c r="AH8" s="377" t="s">
        <v>45</v>
      </c>
      <c r="AI8" s="377"/>
      <c r="AJ8" s="377" t="s">
        <v>46</v>
      </c>
      <c r="AK8" s="377"/>
      <c r="AL8" s="377" t="s">
        <v>47</v>
      </c>
      <c r="AM8" s="377"/>
      <c r="AN8" s="377" t="s">
        <v>48</v>
      </c>
      <c r="AO8" s="377"/>
      <c r="AP8" s="377" t="s">
        <v>49</v>
      </c>
      <c r="AQ8" s="377"/>
      <c r="AR8" s="377" t="s">
        <v>50</v>
      </c>
      <c r="AS8" s="377"/>
      <c r="AT8" s="377" t="s">
        <v>51</v>
      </c>
      <c r="AU8" s="377"/>
      <c r="AV8" s="377" t="s">
        <v>52</v>
      </c>
      <c r="AW8" s="377"/>
      <c r="AX8" s="377" t="s">
        <v>53</v>
      </c>
      <c r="AY8" s="377"/>
      <c r="AZ8" s="377" t="s">
        <v>54</v>
      </c>
      <c r="BA8" s="377"/>
      <c r="BB8" s="377" t="s">
        <v>55</v>
      </c>
      <c r="BC8" s="377"/>
      <c r="BD8" s="377" t="s">
        <v>56</v>
      </c>
      <c r="BE8" s="377"/>
      <c r="BF8" s="377" t="s">
        <v>38</v>
      </c>
      <c r="BG8" s="377"/>
      <c r="BH8" s="378" t="s">
        <v>80</v>
      </c>
      <c r="BI8" s="379" t="s">
        <v>81</v>
      </c>
      <c r="BJ8" s="378" t="s">
        <v>82</v>
      </c>
      <c r="BK8" s="381" t="s">
        <v>83</v>
      </c>
      <c r="BL8" s="378" t="s">
        <v>84</v>
      </c>
      <c r="BM8" s="378" t="s">
        <v>85</v>
      </c>
      <c r="BN8" s="371"/>
      <c r="BO8" s="371"/>
      <c r="BP8" s="371"/>
      <c r="BQ8" s="371"/>
      <c r="BR8" s="372"/>
    </row>
    <row r="9" spans="1:70" ht="27" customHeight="1" x14ac:dyDescent="0.2">
      <c r="A9" s="369"/>
      <c r="B9" s="370"/>
      <c r="C9" s="370"/>
      <c r="D9" s="370"/>
      <c r="E9" s="370"/>
      <c r="F9" s="370"/>
      <c r="G9" s="370"/>
      <c r="H9" s="370"/>
      <c r="I9" s="370"/>
      <c r="J9" s="370"/>
      <c r="K9" s="370"/>
      <c r="L9" s="370"/>
      <c r="M9" s="370"/>
      <c r="N9" s="373"/>
      <c r="O9" s="370"/>
      <c r="P9" s="370"/>
      <c r="Q9" s="370"/>
      <c r="R9" s="380"/>
      <c r="S9" s="375"/>
      <c r="T9" s="370"/>
      <c r="U9" s="370"/>
      <c r="V9" s="370"/>
      <c r="W9" s="374"/>
      <c r="X9" s="374"/>
      <c r="Y9" s="374"/>
      <c r="Z9" s="369"/>
      <c r="AA9" s="370"/>
      <c r="AB9" s="117" t="s">
        <v>75</v>
      </c>
      <c r="AC9" s="117" t="s">
        <v>76</v>
      </c>
      <c r="AD9" s="116" t="s">
        <v>75</v>
      </c>
      <c r="AE9" s="116" t="s">
        <v>76</v>
      </c>
      <c r="AF9" s="116" t="s">
        <v>75</v>
      </c>
      <c r="AG9" s="116" t="s">
        <v>76</v>
      </c>
      <c r="AH9" s="116" t="s">
        <v>75</v>
      </c>
      <c r="AI9" s="116" t="s">
        <v>76</v>
      </c>
      <c r="AJ9" s="116" t="s">
        <v>75</v>
      </c>
      <c r="AK9" s="116" t="s">
        <v>76</v>
      </c>
      <c r="AL9" s="116" t="s">
        <v>75</v>
      </c>
      <c r="AM9" s="116" t="s">
        <v>76</v>
      </c>
      <c r="AN9" s="116" t="s">
        <v>75</v>
      </c>
      <c r="AO9" s="116" t="s">
        <v>76</v>
      </c>
      <c r="AP9" s="116" t="s">
        <v>75</v>
      </c>
      <c r="AQ9" s="116" t="s">
        <v>76</v>
      </c>
      <c r="AR9" s="116" t="s">
        <v>75</v>
      </c>
      <c r="AS9" s="116" t="s">
        <v>76</v>
      </c>
      <c r="AT9" s="116" t="s">
        <v>75</v>
      </c>
      <c r="AU9" s="116" t="s">
        <v>76</v>
      </c>
      <c r="AV9" s="116" t="s">
        <v>75</v>
      </c>
      <c r="AW9" s="116" t="s">
        <v>76</v>
      </c>
      <c r="AX9" s="116" t="s">
        <v>75</v>
      </c>
      <c r="AY9" s="116" t="s">
        <v>76</v>
      </c>
      <c r="AZ9" s="116" t="s">
        <v>75</v>
      </c>
      <c r="BA9" s="116" t="s">
        <v>76</v>
      </c>
      <c r="BB9" s="116" t="s">
        <v>75</v>
      </c>
      <c r="BC9" s="116" t="s">
        <v>76</v>
      </c>
      <c r="BD9" s="116" t="s">
        <v>75</v>
      </c>
      <c r="BE9" s="116" t="s">
        <v>76</v>
      </c>
      <c r="BF9" s="116" t="s">
        <v>75</v>
      </c>
      <c r="BG9" s="116" t="s">
        <v>76</v>
      </c>
      <c r="BH9" s="378"/>
      <c r="BI9" s="379"/>
      <c r="BJ9" s="378"/>
      <c r="BK9" s="381"/>
      <c r="BL9" s="378"/>
      <c r="BM9" s="378"/>
      <c r="BN9" s="115" t="s">
        <v>75</v>
      </c>
      <c r="BO9" s="116" t="s">
        <v>76</v>
      </c>
      <c r="BP9" s="115" t="s">
        <v>75</v>
      </c>
      <c r="BQ9" s="116" t="s">
        <v>76</v>
      </c>
      <c r="BR9" s="100"/>
    </row>
    <row r="10" spans="1:70" s="26" customFormat="1" ht="15.75" x14ac:dyDescent="0.2">
      <c r="A10" s="17">
        <v>4</v>
      </c>
      <c r="B10" s="18" t="s">
        <v>57</v>
      </c>
      <c r="C10" s="19"/>
      <c r="D10" s="19"/>
      <c r="E10" s="19"/>
      <c r="F10" s="19"/>
      <c r="G10" s="19"/>
      <c r="H10" s="19"/>
      <c r="I10" s="19"/>
      <c r="J10" s="19"/>
      <c r="K10" s="20"/>
      <c r="L10" s="19"/>
      <c r="M10" s="19"/>
      <c r="N10" s="19"/>
      <c r="O10" s="19"/>
      <c r="P10" s="19"/>
      <c r="Q10" s="21"/>
      <c r="R10" s="20"/>
      <c r="S10" s="22"/>
      <c r="T10" s="23"/>
      <c r="U10" s="20"/>
      <c r="V10" s="20"/>
      <c r="W10" s="20"/>
      <c r="X10" s="20"/>
      <c r="Y10" s="20"/>
      <c r="Z10" s="24"/>
      <c r="AA10" s="24"/>
      <c r="AB10" s="24"/>
      <c r="AC10" s="24"/>
      <c r="AD10" s="25"/>
      <c r="AE10" s="25"/>
      <c r="AF10" s="21"/>
      <c r="AG10" s="21"/>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row>
    <row r="11" spans="1:70" s="39" customFormat="1" ht="21" customHeight="1" x14ac:dyDescent="0.2">
      <c r="A11" s="27"/>
      <c r="B11" s="28"/>
      <c r="C11" s="28"/>
      <c r="D11" s="29">
        <v>23</v>
      </c>
      <c r="E11" s="30" t="s">
        <v>58</v>
      </c>
      <c r="F11" s="30"/>
      <c r="G11" s="30"/>
      <c r="H11" s="30"/>
      <c r="I11" s="30"/>
      <c r="J11" s="30"/>
      <c r="K11" s="31"/>
      <c r="L11" s="30"/>
      <c r="M11" s="30"/>
      <c r="N11" s="30"/>
      <c r="O11" s="30"/>
      <c r="P11" s="32"/>
      <c r="Q11" s="31"/>
      <c r="R11" s="33"/>
      <c r="S11" s="34"/>
      <c r="T11" s="31"/>
      <c r="U11" s="31"/>
      <c r="V11" s="31"/>
      <c r="W11" s="35"/>
      <c r="X11" s="35"/>
      <c r="Y11" s="35"/>
      <c r="Z11" s="36"/>
      <c r="AA11" s="32"/>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7"/>
      <c r="BO11" s="37"/>
      <c r="BP11" s="37"/>
      <c r="BQ11" s="37"/>
      <c r="BR11" s="38"/>
    </row>
    <row r="12" spans="1:70" s="39" customFormat="1" ht="17.25" customHeight="1" x14ac:dyDescent="0.2">
      <c r="A12" s="40"/>
      <c r="B12" s="41"/>
      <c r="C12" s="41"/>
      <c r="D12" s="42"/>
      <c r="E12" s="41"/>
      <c r="F12" s="41"/>
      <c r="G12" s="43">
        <v>77</v>
      </c>
      <c r="H12" s="44" t="s">
        <v>59</v>
      </c>
      <c r="I12" s="45"/>
      <c r="J12" s="45"/>
      <c r="K12" s="45"/>
      <c r="L12" s="44"/>
      <c r="M12" s="44"/>
      <c r="N12" s="44"/>
      <c r="O12" s="44"/>
      <c r="P12" s="46"/>
      <c r="Q12" s="45"/>
      <c r="R12" s="47"/>
      <c r="S12" s="48"/>
      <c r="T12" s="45"/>
      <c r="U12" s="45"/>
      <c r="V12" s="45"/>
      <c r="W12" s="49"/>
      <c r="X12" s="49"/>
      <c r="Y12" s="49"/>
      <c r="Z12" s="50"/>
      <c r="AA12" s="46"/>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51"/>
      <c r="BO12" s="51"/>
      <c r="BP12" s="51"/>
      <c r="BQ12" s="51"/>
      <c r="BR12" s="52"/>
    </row>
    <row r="13" spans="1:70" s="39" customFormat="1" ht="49.5" customHeight="1" x14ac:dyDescent="0.2">
      <c r="A13" s="53"/>
      <c r="B13" s="89"/>
      <c r="C13" s="89"/>
      <c r="D13" s="55"/>
      <c r="E13" s="89"/>
      <c r="F13" s="89"/>
      <c r="G13" s="56"/>
      <c r="H13" s="89"/>
      <c r="I13" s="89"/>
      <c r="J13" s="296">
        <v>223</v>
      </c>
      <c r="K13" s="297" t="s">
        <v>2</v>
      </c>
      <c r="L13" s="298" t="s">
        <v>60</v>
      </c>
      <c r="M13" s="386">
        <v>1</v>
      </c>
      <c r="N13" s="386">
        <v>0.93</v>
      </c>
      <c r="O13" s="301">
        <v>2301010423</v>
      </c>
      <c r="P13" s="342" t="s">
        <v>61</v>
      </c>
      <c r="Q13" s="297" t="s">
        <v>0</v>
      </c>
      <c r="R13" s="323">
        <f>SUM(W13:W14)/S$13</f>
        <v>0.94892915980230641</v>
      </c>
      <c r="S13" s="325">
        <f>SUM(W13:W18)</f>
        <v>607000000</v>
      </c>
      <c r="T13" s="298" t="s">
        <v>62</v>
      </c>
      <c r="U13" s="308" t="s">
        <v>63</v>
      </c>
      <c r="V13" s="310" t="s">
        <v>64</v>
      </c>
      <c r="W13" s="105">
        <v>476000000</v>
      </c>
      <c r="X13" s="106">
        <v>442627091</v>
      </c>
      <c r="Y13" s="106">
        <v>442627091</v>
      </c>
      <c r="Z13" s="57">
        <v>20</v>
      </c>
      <c r="AA13" s="101" t="s">
        <v>1</v>
      </c>
      <c r="AB13" s="305">
        <v>57041</v>
      </c>
      <c r="AC13" s="305">
        <f>AB13*$AA$24</f>
        <v>4506.2390000000005</v>
      </c>
      <c r="AD13" s="305">
        <v>57731</v>
      </c>
      <c r="AE13" s="305">
        <f>AD13*AA24</f>
        <v>4560.7489999999998</v>
      </c>
      <c r="AF13" s="305">
        <v>27907</v>
      </c>
      <c r="AG13" s="305">
        <f>AF13*AA24</f>
        <v>2204.6530000000002</v>
      </c>
      <c r="AH13" s="305">
        <v>8963</v>
      </c>
      <c r="AI13" s="305">
        <f>AH13*AA24</f>
        <v>708.077</v>
      </c>
      <c r="AJ13" s="305">
        <v>60564</v>
      </c>
      <c r="AK13" s="305">
        <f>AJ13*AA24</f>
        <v>4784.5560000000005</v>
      </c>
      <c r="AL13" s="305">
        <v>17338</v>
      </c>
      <c r="AM13" s="305">
        <f>AL13*AA24</f>
        <v>1369.702</v>
      </c>
      <c r="AN13" s="305"/>
      <c r="AO13" s="85"/>
      <c r="AP13" s="305"/>
      <c r="AQ13" s="85"/>
      <c r="AR13" s="305"/>
      <c r="AS13" s="85"/>
      <c r="AT13" s="85"/>
      <c r="AU13" s="85"/>
      <c r="AV13" s="85"/>
      <c r="AW13" s="85"/>
      <c r="AX13" s="85"/>
      <c r="AY13" s="85"/>
      <c r="AZ13" s="305"/>
      <c r="BA13" s="85"/>
      <c r="BB13" s="305">
        <v>2944</v>
      </c>
      <c r="BC13" s="305">
        <f>BB13*AA24</f>
        <v>232.57599999999999</v>
      </c>
      <c r="BD13" s="305"/>
      <c r="BE13" s="85"/>
      <c r="BF13" s="320">
        <f>AB13+AD13</f>
        <v>114772</v>
      </c>
      <c r="BG13" s="320">
        <f>BF13*AA24</f>
        <v>9066.9879999999994</v>
      </c>
      <c r="BH13" s="320">
        <v>20</v>
      </c>
      <c r="BI13" s="395">
        <f>X19</f>
        <v>463795091</v>
      </c>
      <c r="BJ13" s="395">
        <f>Y19</f>
        <v>463795091</v>
      </c>
      <c r="BK13" s="398">
        <f>+BJ13/BI13</f>
        <v>1</v>
      </c>
      <c r="BL13" s="320" t="s">
        <v>1</v>
      </c>
      <c r="BM13" s="320" t="s">
        <v>86</v>
      </c>
      <c r="BN13" s="314">
        <v>43466</v>
      </c>
      <c r="BO13" s="388">
        <v>43467</v>
      </c>
      <c r="BP13" s="314">
        <v>43830</v>
      </c>
      <c r="BQ13" s="314">
        <v>43830</v>
      </c>
      <c r="BR13" s="383" t="s">
        <v>65</v>
      </c>
    </row>
    <row r="14" spans="1:70" s="39" customFormat="1" ht="39.75" customHeight="1" x14ac:dyDescent="0.2">
      <c r="A14" s="53"/>
      <c r="B14" s="89"/>
      <c r="C14" s="89"/>
      <c r="D14" s="55"/>
      <c r="E14" s="89"/>
      <c r="F14" s="89"/>
      <c r="G14" s="55"/>
      <c r="H14" s="89"/>
      <c r="I14" s="89"/>
      <c r="J14" s="296"/>
      <c r="K14" s="297"/>
      <c r="L14" s="298"/>
      <c r="M14" s="386"/>
      <c r="N14" s="386"/>
      <c r="O14" s="299"/>
      <c r="P14" s="343"/>
      <c r="Q14" s="297"/>
      <c r="R14" s="324"/>
      <c r="S14" s="325"/>
      <c r="T14" s="298"/>
      <c r="U14" s="326"/>
      <c r="V14" s="311"/>
      <c r="W14" s="105">
        <v>100000000</v>
      </c>
      <c r="X14" s="107"/>
      <c r="Y14" s="107"/>
      <c r="Z14" s="57">
        <v>23</v>
      </c>
      <c r="AA14" s="101" t="s">
        <v>3</v>
      </c>
      <c r="AB14" s="306"/>
      <c r="AC14" s="306"/>
      <c r="AD14" s="306"/>
      <c r="AE14" s="306"/>
      <c r="AF14" s="306"/>
      <c r="AG14" s="306"/>
      <c r="AH14" s="306"/>
      <c r="AI14" s="306"/>
      <c r="AJ14" s="306"/>
      <c r="AK14" s="306"/>
      <c r="AL14" s="306"/>
      <c r="AM14" s="306"/>
      <c r="AN14" s="306"/>
      <c r="AO14" s="86"/>
      <c r="AP14" s="306"/>
      <c r="AQ14" s="86"/>
      <c r="AR14" s="306"/>
      <c r="AS14" s="86"/>
      <c r="AT14" s="86"/>
      <c r="AU14" s="86"/>
      <c r="AV14" s="86"/>
      <c r="AW14" s="86"/>
      <c r="AX14" s="86"/>
      <c r="AY14" s="86"/>
      <c r="AZ14" s="306"/>
      <c r="BA14" s="86"/>
      <c r="BB14" s="306"/>
      <c r="BC14" s="306"/>
      <c r="BD14" s="306"/>
      <c r="BE14" s="86"/>
      <c r="BF14" s="321"/>
      <c r="BG14" s="321"/>
      <c r="BH14" s="321"/>
      <c r="BI14" s="396"/>
      <c r="BJ14" s="396"/>
      <c r="BK14" s="399"/>
      <c r="BL14" s="321"/>
      <c r="BM14" s="321"/>
      <c r="BN14" s="315"/>
      <c r="BO14" s="389"/>
      <c r="BP14" s="315"/>
      <c r="BQ14" s="315"/>
      <c r="BR14" s="384"/>
    </row>
    <row r="15" spans="1:70" s="39" customFormat="1" ht="45" x14ac:dyDescent="0.2">
      <c r="A15" s="53"/>
      <c r="B15" s="89"/>
      <c r="C15" s="89"/>
      <c r="D15" s="55"/>
      <c r="E15" s="89"/>
      <c r="F15" s="89"/>
      <c r="G15" s="55"/>
      <c r="H15" s="89"/>
      <c r="I15" s="89"/>
      <c r="J15" s="296">
        <v>224</v>
      </c>
      <c r="K15" s="297" t="s">
        <v>4</v>
      </c>
      <c r="L15" s="298" t="s">
        <v>66</v>
      </c>
      <c r="M15" s="299">
        <v>1</v>
      </c>
      <c r="N15" s="386">
        <v>0.88</v>
      </c>
      <c r="O15" s="299"/>
      <c r="P15" s="343"/>
      <c r="Q15" s="297"/>
      <c r="R15" s="303">
        <f>SUM(W15:W16)/S13</f>
        <v>3.459637561779242E-2</v>
      </c>
      <c r="S15" s="325"/>
      <c r="T15" s="298"/>
      <c r="U15" s="326"/>
      <c r="V15" s="310" t="s">
        <v>67</v>
      </c>
      <c r="W15" s="108">
        <v>14800000</v>
      </c>
      <c r="X15" s="109">
        <v>11172000</v>
      </c>
      <c r="Y15" s="109">
        <v>11172000</v>
      </c>
      <c r="Z15" s="57">
        <v>20</v>
      </c>
      <c r="AA15" s="101" t="s">
        <v>1</v>
      </c>
      <c r="AB15" s="306"/>
      <c r="AC15" s="306"/>
      <c r="AD15" s="306"/>
      <c r="AE15" s="306"/>
      <c r="AF15" s="306"/>
      <c r="AG15" s="306"/>
      <c r="AH15" s="306"/>
      <c r="AI15" s="306"/>
      <c r="AJ15" s="306"/>
      <c r="AK15" s="306"/>
      <c r="AL15" s="306"/>
      <c r="AM15" s="306"/>
      <c r="AN15" s="306"/>
      <c r="AO15" s="86"/>
      <c r="AP15" s="306"/>
      <c r="AQ15" s="86"/>
      <c r="AR15" s="306"/>
      <c r="AS15" s="86"/>
      <c r="AT15" s="86"/>
      <c r="AU15" s="86"/>
      <c r="AV15" s="86"/>
      <c r="AW15" s="86"/>
      <c r="AX15" s="86"/>
      <c r="AY15" s="86"/>
      <c r="AZ15" s="306"/>
      <c r="BA15" s="86"/>
      <c r="BB15" s="306"/>
      <c r="BC15" s="306"/>
      <c r="BD15" s="306"/>
      <c r="BE15" s="86"/>
      <c r="BF15" s="321"/>
      <c r="BG15" s="321"/>
      <c r="BH15" s="321"/>
      <c r="BI15" s="396"/>
      <c r="BJ15" s="396"/>
      <c r="BK15" s="399"/>
      <c r="BL15" s="321"/>
      <c r="BM15" s="321"/>
      <c r="BN15" s="315"/>
      <c r="BO15" s="389"/>
      <c r="BP15" s="315"/>
      <c r="BQ15" s="315"/>
      <c r="BR15" s="384"/>
    </row>
    <row r="16" spans="1:70" s="39" customFormat="1" ht="30" x14ac:dyDescent="0.2">
      <c r="A16" s="53"/>
      <c r="B16" s="89"/>
      <c r="C16" s="89"/>
      <c r="D16" s="55"/>
      <c r="E16" s="89"/>
      <c r="F16" s="89"/>
      <c r="G16" s="55"/>
      <c r="H16" s="89"/>
      <c r="I16" s="89"/>
      <c r="J16" s="296"/>
      <c r="K16" s="297"/>
      <c r="L16" s="298"/>
      <c r="M16" s="299"/>
      <c r="N16" s="386"/>
      <c r="O16" s="299"/>
      <c r="P16" s="343"/>
      <c r="Q16" s="297"/>
      <c r="R16" s="327"/>
      <c r="S16" s="325"/>
      <c r="T16" s="298"/>
      <c r="U16" s="326"/>
      <c r="V16" s="311"/>
      <c r="W16" s="108">
        <v>6200000</v>
      </c>
      <c r="X16" s="110"/>
      <c r="Y16" s="110"/>
      <c r="Z16" s="57">
        <v>23</v>
      </c>
      <c r="AA16" s="101" t="s">
        <v>3</v>
      </c>
      <c r="AB16" s="306"/>
      <c r="AC16" s="306"/>
      <c r="AD16" s="306"/>
      <c r="AE16" s="306"/>
      <c r="AF16" s="306"/>
      <c r="AG16" s="306"/>
      <c r="AH16" s="306"/>
      <c r="AI16" s="306"/>
      <c r="AJ16" s="306"/>
      <c r="AK16" s="306"/>
      <c r="AL16" s="306"/>
      <c r="AM16" s="306"/>
      <c r="AN16" s="306"/>
      <c r="AO16" s="86"/>
      <c r="AP16" s="306"/>
      <c r="AQ16" s="86"/>
      <c r="AR16" s="306"/>
      <c r="AS16" s="86"/>
      <c r="AT16" s="86"/>
      <c r="AU16" s="86"/>
      <c r="AV16" s="86"/>
      <c r="AW16" s="86"/>
      <c r="AX16" s="86"/>
      <c r="AY16" s="86"/>
      <c r="AZ16" s="306"/>
      <c r="BA16" s="86"/>
      <c r="BB16" s="306"/>
      <c r="BC16" s="306"/>
      <c r="BD16" s="306"/>
      <c r="BE16" s="86"/>
      <c r="BF16" s="321"/>
      <c r="BG16" s="321"/>
      <c r="BH16" s="321"/>
      <c r="BI16" s="396"/>
      <c r="BJ16" s="396"/>
      <c r="BK16" s="399"/>
      <c r="BL16" s="321"/>
      <c r="BM16" s="321"/>
      <c r="BN16" s="315"/>
      <c r="BO16" s="389"/>
      <c r="BP16" s="315"/>
      <c r="BQ16" s="315"/>
      <c r="BR16" s="384"/>
    </row>
    <row r="17" spans="1:70" s="39" customFormat="1" ht="39.75" customHeight="1" x14ac:dyDescent="0.2">
      <c r="A17" s="53"/>
      <c r="B17" s="89"/>
      <c r="C17" s="89"/>
      <c r="D17" s="55"/>
      <c r="E17" s="89"/>
      <c r="F17" s="89"/>
      <c r="G17" s="55"/>
      <c r="H17" s="89"/>
      <c r="I17" s="89"/>
      <c r="J17" s="296">
        <v>225</v>
      </c>
      <c r="K17" s="297" t="s">
        <v>5</v>
      </c>
      <c r="L17" s="298" t="s">
        <v>68</v>
      </c>
      <c r="M17" s="301">
        <v>1</v>
      </c>
      <c r="N17" s="386">
        <v>1</v>
      </c>
      <c r="O17" s="299"/>
      <c r="P17" s="343"/>
      <c r="Q17" s="297"/>
      <c r="R17" s="303">
        <f>(W17+W18)/S13</f>
        <v>1.6474464579901153E-2</v>
      </c>
      <c r="S17" s="325"/>
      <c r="T17" s="298"/>
      <c r="U17" s="308" t="s">
        <v>69</v>
      </c>
      <c r="V17" s="312" t="s">
        <v>70</v>
      </c>
      <c r="W17" s="108">
        <v>9200000</v>
      </c>
      <c r="X17" s="111">
        <v>9200000</v>
      </c>
      <c r="Y17" s="111">
        <v>9200000</v>
      </c>
      <c r="Z17" s="57">
        <v>20</v>
      </c>
      <c r="AA17" s="101" t="s">
        <v>1</v>
      </c>
      <c r="AB17" s="306"/>
      <c r="AC17" s="306"/>
      <c r="AD17" s="306"/>
      <c r="AE17" s="306"/>
      <c r="AF17" s="306"/>
      <c r="AG17" s="306"/>
      <c r="AH17" s="306"/>
      <c r="AI17" s="306"/>
      <c r="AJ17" s="306"/>
      <c r="AK17" s="306"/>
      <c r="AL17" s="306"/>
      <c r="AM17" s="306"/>
      <c r="AN17" s="306"/>
      <c r="AO17" s="86"/>
      <c r="AP17" s="306"/>
      <c r="AQ17" s="86"/>
      <c r="AR17" s="306"/>
      <c r="AS17" s="86"/>
      <c r="AT17" s="86"/>
      <c r="AU17" s="86"/>
      <c r="AV17" s="86"/>
      <c r="AW17" s="86"/>
      <c r="AX17" s="86"/>
      <c r="AY17" s="86"/>
      <c r="AZ17" s="306"/>
      <c r="BA17" s="86"/>
      <c r="BB17" s="306"/>
      <c r="BC17" s="306"/>
      <c r="BD17" s="306"/>
      <c r="BE17" s="86"/>
      <c r="BF17" s="321"/>
      <c r="BG17" s="321"/>
      <c r="BH17" s="321"/>
      <c r="BI17" s="396"/>
      <c r="BJ17" s="396"/>
      <c r="BK17" s="399"/>
      <c r="BL17" s="321"/>
      <c r="BM17" s="321"/>
      <c r="BN17" s="315"/>
      <c r="BO17" s="389"/>
      <c r="BP17" s="315"/>
      <c r="BQ17" s="315"/>
      <c r="BR17" s="384"/>
    </row>
    <row r="18" spans="1:70" s="39" customFormat="1" ht="45" customHeight="1" x14ac:dyDescent="0.2">
      <c r="A18" s="60"/>
      <c r="B18" s="61"/>
      <c r="C18" s="61"/>
      <c r="D18" s="62"/>
      <c r="E18" s="61"/>
      <c r="F18" s="61"/>
      <c r="G18" s="62"/>
      <c r="H18" s="61"/>
      <c r="I18" s="61"/>
      <c r="J18" s="296"/>
      <c r="K18" s="297"/>
      <c r="L18" s="298"/>
      <c r="M18" s="302"/>
      <c r="N18" s="386"/>
      <c r="O18" s="302"/>
      <c r="P18" s="344"/>
      <c r="Q18" s="297"/>
      <c r="R18" s="304"/>
      <c r="S18" s="325"/>
      <c r="T18" s="298"/>
      <c r="U18" s="309"/>
      <c r="V18" s="313"/>
      <c r="W18" s="108">
        <v>800000</v>
      </c>
      <c r="X18" s="112">
        <v>796000</v>
      </c>
      <c r="Y18" s="112">
        <v>796000</v>
      </c>
      <c r="Z18" s="88">
        <v>23</v>
      </c>
      <c r="AA18" s="101" t="s">
        <v>3</v>
      </c>
      <c r="AB18" s="307"/>
      <c r="AC18" s="307"/>
      <c r="AD18" s="307"/>
      <c r="AE18" s="307"/>
      <c r="AF18" s="307"/>
      <c r="AG18" s="307"/>
      <c r="AH18" s="307"/>
      <c r="AI18" s="307"/>
      <c r="AJ18" s="307"/>
      <c r="AK18" s="307"/>
      <c r="AL18" s="307"/>
      <c r="AM18" s="307"/>
      <c r="AN18" s="307"/>
      <c r="AO18" s="87"/>
      <c r="AP18" s="307"/>
      <c r="AQ18" s="87"/>
      <c r="AR18" s="307"/>
      <c r="AS18" s="87"/>
      <c r="AT18" s="87"/>
      <c r="AU18" s="87"/>
      <c r="AV18" s="87"/>
      <c r="AW18" s="87"/>
      <c r="AX18" s="87"/>
      <c r="AY18" s="87"/>
      <c r="AZ18" s="307"/>
      <c r="BA18" s="87"/>
      <c r="BB18" s="307"/>
      <c r="BC18" s="307"/>
      <c r="BD18" s="307"/>
      <c r="BE18" s="87"/>
      <c r="BF18" s="322"/>
      <c r="BG18" s="322"/>
      <c r="BH18" s="322"/>
      <c r="BI18" s="397"/>
      <c r="BJ18" s="397"/>
      <c r="BK18" s="400"/>
      <c r="BL18" s="322"/>
      <c r="BM18" s="322"/>
      <c r="BN18" s="316"/>
      <c r="BO18" s="390"/>
      <c r="BP18" s="316"/>
      <c r="BQ18" s="316"/>
      <c r="BR18" s="385"/>
    </row>
    <row r="19" spans="1:70" ht="15" x14ac:dyDescent="0.25">
      <c r="A19" s="300" t="s">
        <v>71</v>
      </c>
      <c r="B19" s="300"/>
      <c r="C19" s="300"/>
      <c r="D19" s="300"/>
      <c r="E19" s="300"/>
      <c r="F19" s="300"/>
      <c r="G19" s="300"/>
      <c r="H19" s="300"/>
      <c r="I19" s="300"/>
      <c r="J19" s="300"/>
      <c r="K19" s="300"/>
      <c r="L19" s="300"/>
      <c r="M19" s="300"/>
      <c r="N19" s="300"/>
      <c r="O19" s="300"/>
      <c r="P19" s="300"/>
      <c r="Q19" s="300"/>
      <c r="R19" s="300"/>
      <c r="S19" s="118">
        <f>SUM(S13)</f>
        <v>607000000</v>
      </c>
      <c r="T19" s="64"/>
      <c r="U19" s="64"/>
      <c r="V19" s="64"/>
      <c r="W19" s="113">
        <f>SUM(W13:W18)</f>
        <v>607000000</v>
      </c>
      <c r="X19" s="113">
        <f>SUM(X13:X18)</f>
        <v>463795091</v>
      </c>
      <c r="Y19" s="113">
        <f>SUM(Y13:Y18)</f>
        <v>463795091</v>
      </c>
      <c r="Z19" s="65"/>
      <c r="AA19" s="1"/>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114">
        <f>BI13</f>
        <v>463795091</v>
      </c>
      <c r="BJ19" s="114">
        <f>BJ13</f>
        <v>463795091</v>
      </c>
      <c r="BK19" s="66"/>
      <c r="BL19" s="66"/>
      <c r="BM19" s="66"/>
      <c r="BN19" s="67"/>
      <c r="BO19" s="67"/>
      <c r="BP19" s="68"/>
      <c r="BQ19" s="68"/>
      <c r="BR19" s="69"/>
    </row>
    <row r="20" spans="1:70" ht="14.25" x14ac:dyDescent="0.2"/>
    <row r="21" spans="1:70" ht="14.25" x14ac:dyDescent="0.2"/>
    <row r="22" spans="1:70" ht="14.25" x14ac:dyDescent="0.2"/>
    <row r="23" spans="1:70" ht="14.25" x14ac:dyDescent="0.2"/>
    <row r="24" spans="1:70" ht="14.25" x14ac:dyDescent="0.2">
      <c r="AA24" s="103">
        <v>7.9000000000000001E-2</v>
      </c>
    </row>
    <row r="25" spans="1:70" ht="14.25" x14ac:dyDescent="0.2">
      <c r="AA25" s="102"/>
    </row>
    <row r="26" spans="1:70" ht="14.25" x14ac:dyDescent="0.2"/>
    <row r="27" spans="1:70" ht="15" x14ac:dyDescent="0.25">
      <c r="E27" s="81" t="s">
        <v>6</v>
      </c>
    </row>
    <row r="28" spans="1:70" ht="14.25" x14ac:dyDescent="0.2">
      <c r="E28" s="3" t="s">
        <v>7</v>
      </c>
    </row>
  </sheetData>
  <mergeCells count="122">
    <mergeCell ref="BN7:BO8"/>
    <mergeCell ref="BM8:BM9"/>
    <mergeCell ref="Q13:Q18"/>
    <mergeCell ref="R13:R14"/>
    <mergeCell ref="BG13:BG18"/>
    <mergeCell ref="A1:BP4"/>
    <mergeCell ref="T13:T18"/>
    <mergeCell ref="AC13:AC18"/>
    <mergeCell ref="AE13:AE18"/>
    <mergeCell ref="AG13:AG18"/>
    <mergeCell ref="BJ13:BJ18"/>
    <mergeCell ref="BK13:BK18"/>
    <mergeCell ref="BL13:BL18"/>
    <mergeCell ref="BM13:BM18"/>
    <mergeCell ref="AI13:AI18"/>
    <mergeCell ref="AK13:AK18"/>
    <mergeCell ref="AM13:AM18"/>
    <mergeCell ref="AV8:AW8"/>
    <mergeCell ref="AX8:AY8"/>
    <mergeCell ref="BH13:BH18"/>
    <mergeCell ref="BI13:BI18"/>
    <mergeCell ref="BP13:BP18"/>
    <mergeCell ref="AB7:AD7"/>
    <mergeCell ref="AF7:AL7"/>
    <mergeCell ref="BQ13:BQ18"/>
    <mergeCell ref="BO13:BO18"/>
    <mergeCell ref="BC13:BC18"/>
    <mergeCell ref="A19:R19"/>
    <mergeCell ref="R15:R16"/>
    <mergeCell ref="V15:V16"/>
    <mergeCell ref="J17:J18"/>
    <mergeCell ref="K17:K18"/>
    <mergeCell ref="L17:L18"/>
    <mergeCell ref="M17:M18"/>
    <mergeCell ref="N17:N18"/>
    <mergeCell ref="R17:R18"/>
    <mergeCell ref="U17:U18"/>
    <mergeCell ref="V17:V18"/>
    <mergeCell ref="U13:U16"/>
    <mergeCell ref="V13:V14"/>
    <mergeCell ref="J13:J14"/>
    <mergeCell ref="K13:K14"/>
    <mergeCell ref="L13:L14"/>
    <mergeCell ref="M13:M14"/>
    <mergeCell ref="N13:N14"/>
    <mergeCell ref="O13:O18"/>
    <mergeCell ref="P13:P18"/>
    <mergeCell ref="V7:V9"/>
    <mergeCell ref="AB8:AC8"/>
    <mergeCell ref="AD8:AE8"/>
    <mergeCell ref="AF8:AG8"/>
    <mergeCell ref="BR13:BR18"/>
    <mergeCell ref="J15:J16"/>
    <mergeCell ref="K15:K16"/>
    <mergeCell ref="L15:L16"/>
    <mergeCell ref="M15:M16"/>
    <mergeCell ref="N15:N16"/>
    <mergeCell ref="AR13:AR18"/>
    <mergeCell ref="AZ13:AZ18"/>
    <mergeCell ref="BB13:BB18"/>
    <mergeCell ref="BD13:BD18"/>
    <mergeCell ref="BF13:BF18"/>
    <mergeCell ref="BN13:BN18"/>
    <mergeCell ref="AF13:AF18"/>
    <mergeCell ref="AH13:AH18"/>
    <mergeCell ref="AJ13:AJ18"/>
    <mergeCell ref="AL13:AL18"/>
    <mergeCell ref="AN13:AN18"/>
    <mergeCell ref="AP13:AP18"/>
    <mergeCell ref="S13:S18"/>
    <mergeCell ref="AB13:AB18"/>
    <mergeCell ref="BJ8:BJ9"/>
    <mergeCell ref="BK8:BK9"/>
    <mergeCell ref="AH8:AI8"/>
    <mergeCell ref="AJ8:AK8"/>
    <mergeCell ref="AL8:AM8"/>
    <mergeCell ref="AA7:AA9"/>
    <mergeCell ref="BL8:BL9"/>
    <mergeCell ref="AT8:AU8"/>
    <mergeCell ref="BB8:BC8"/>
    <mergeCell ref="BD8:BE8"/>
    <mergeCell ref="BF7:BG7"/>
    <mergeCell ref="BH7:BM7"/>
    <mergeCell ref="AD13:AD18"/>
    <mergeCell ref="K7:K9"/>
    <mergeCell ref="L7:L9"/>
    <mergeCell ref="M7:N7"/>
    <mergeCell ref="O7:O9"/>
    <mergeCell ref="P7:P9"/>
    <mergeCell ref="AN8:AO8"/>
    <mergeCell ref="AP8:AQ8"/>
    <mergeCell ref="AR8:AS8"/>
    <mergeCell ref="AZ8:BA8"/>
    <mergeCell ref="Q7:Q9"/>
    <mergeCell ref="R7:R9"/>
    <mergeCell ref="S7:S9"/>
    <mergeCell ref="T7:T9"/>
    <mergeCell ref="U7:U9"/>
    <mergeCell ref="A5:M6"/>
    <mergeCell ref="O5:BR5"/>
    <mergeCell ref="AB6:BD6"/>
    <mergeCell ref="A7:A9"/>
    <mergeCell ref="B7:C9"/>
    <mergeCell ref="D7:D9"/>
    <mergeCell ref="E7:F9"/>
    <mergeCell ref="G7:G9"/>
    <mergeCell ref="H7:I9"/>
    <mergeCell ref="BP7:BQ8"/>
    <mergeCell ref="BR7:BR8"/>
    <mergeCell ref="M8:M9"/>
    <mergeCell ref="N8:N9"/>
    <mergeCell ref="W8:W9"/>
    <mergeCell ref="X8:X9"/>
    <mergeCell ref="Y8:Y9"/>
    <mergeCell ref="W7:Y7"/>
    <mergeCell ref="AN7:AX7"/>
    <mergeCell ref="AZ7:BD7"/>
    <mergeCell ref="Z8:Z9"/>
    <mergeCell ref="J7:J9"/>
    <mergeCell ref="BF8:BG8"/>
    <mergeCell ref="BH8:BH9"/>
    <mergeCell ref="BI8:BI9"/>
  </mergeCells>
  <pageMargins left="0.7" right="0.7" top="0.75" bottom="0.75" header="0.3" footer="0.3"/>
  <pageSetup paperSize="5" scale="84"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zoomScale="85" zoomScaleNormal="85" workbookViewId="0">
      <selection activeCell="G16" sqref="G16"/>
    </sheetView>
  </sheetViews>
  <sheetFormatPr baseColWidth="10" defaultRowHeight="15" x14ac:dyDescent="0.25"/>
  <cols>
    <col min="1" max="1" width="14.140625" customWidth="1"/>
    <col min="2" max="3" width="37.42578125" customWidth="1"/>
    <col min="4" max="6" width="16.28515625" customWidth="1"/>
    <col min="7" max="7" width="30.7109375" customWidth="1"/>
    <col min="8" max="8" width="21.140625" customWidth="1"/>
    <col min="9" max="12" width="16.28515625" customWidth="1"/>
    <col min="13" max="13" width="23" customWidth="1"/>
    <col min="14" max="15" width="16.28515625" customWidth="1"/>
    <col min="16" max="16" width="16.7109375" customWidth="1"/>
  </cols>
  <sheetData>
    <row r="1" spans="1:16" s="120" customFormat="1" x14ac:dyDescent="0.25">
      <c r="A1" s="404"/>
      <c r="B1" s="405"/>
      <c r="C1" s="119"/>
      <c r="D1" s="410" t="s">
        <v>88</v>
      </c>
      <c r="E1" s="411"/>
      <c r="F1" s="411"/>
      <c r="G1" s="411"/>
      <c r="H1" s="411"/>
      <c r="I1" s="411"/>
      <c r="J1" s="411"/>
      <c r="K1" s="411"/>
      <c r="L1" s="411"/>
      <c r="M1" s="411"/>
      <c r="N1" s="411"/>
      <c r="O1" s="412"/>
      <c r="P1" s="416" t="s">
        <v>89</v>
      </c>
    </row>
    <row r="2" spans="1:16" s="120" customFormat="1" x14ac:dyDescent="0.25">
      <c r="A2" s="406"/>
      <c r="B2" s="407"/>
      <c r="C2" s="121"/>
      <c r="D2" s="413"/>
      <c r="E2" s="414"/>
      <c r="F2" s="414"/>
      <c r="G2" s="414"/>
      <c r="H2" s="414"/>
      <c r="I2" s="414"/>
      <c r="J2" s="414"/>
      <c r="K2" s="414"/>
      <c r="L2" s="414"/>
      <c r="M2" s="414"/>
      <c r="N2" s="414"/>
      <c r="O2" s="415"/>
      <c r="P2" s="417"/>
    </row>
    <row r="3" spans="1:16" s="120" customFormat="1" ht="15" customHeight="1" x14ac:dyDescent="0.25">
      <c r="A3" s="406"/>
      <c r="B3" s="407"/>
      <c r="C3" s="122"/>
      <c r="D3" s="418" t="s">
        <v>90</v>
      </c>
      <c r="E3" s="418"/>
      <c r="F3" s="418"/>
      <c r="G3" s="418"/>
      <c r="H3" s="418"/>
      <c r="I3" s="418"/>
      <c r="J3" s="418"/>
      <c r="K3" s="418"/>
      <c r="L3" s="418"/>
      <c r="M3" s="418"/>
      <c r="N3" s="418"/>
      <c r="O3" s="418"/>
      <c r="P3" s="123" t="s">
        <v>91</v>
      </c>
    </row>
    <row r="4" spans="1:16" s="120" customFormat="1" ht="15" customHeight="1" x14ac:dyDescent="0.25">
      <c r="A4" s="406"/>
      <c r="B4" s="407"/>
      <c r="C4" s="122"/>
      <c r="D4" s="418"/>
      <c r="E4" s="418"/>
      <c r="F4" s="418"/>
      <c r="G4" s="418"/>
      <c r="H4" s="418"/>
      <c r="I4" s="418"/>
      <c r="J4" s="418"/>
      <c r="K4" s="418"/>
      <c r="L4" s="418"/>
      <c r="M4" s="418"/>
      <c r="N4" s="418"/>
      <c r="O4" s="418"/>
      <c r="P4" s="124" t="s">
        <v>92</v>
      </c>
    </row>
    <row r="5" spans="1:16" s="120" customFormat="1" ht="15" customHeight="1" x14ac:dyDescent="0.25">
      <c r="A5" s="406"/>
      <c r="B5" s="407"/>
      <c r="C5" s="122"/>
      <c r="D5" s="418"/>
      <c r="E5" s="418"/>
      <c r="F5" s="418"/>
      <c r="G5" s="418"/>
      <c r="H5" s="418"/>
      <c r="I5" s="418"/>
      <c r="J5" s="418"/>
      <c r="K5" s="418"/>
      <c r="L5" s="418"/>
      <c r="M5" s="418"/>
      <c r="N5" s="418"/>
      <c r="O5" s="418"/>
      <c r="P5" s="419" t="s">
        <v>93</v>
      </c>
    </row>
    <row r="6" spans="1:16" s="120" customFormat="1" ht="15" customHeight="1" x14ac:dyDescent="0.25">
      <c r="A6" s="406"/>
      <c r="B6" s="407"/>
      <c r="C6" s="122"/>
      <c r="D6" s="418"/>
      <c r="E6" s="418"/>
      <c r="F6" s="418"/>
      <c r="G6" s="418"/>
      <c r="H6" s="418"/>
      <c r="I6" s="418"/>
      <c r="J6" s="418"/>
      <c r="K6" s="418"/>
      <c r="L6" s="418"/>
      <c r="M6" s="418"/>
      <c r="N6" s="418"/>
      <c r="O6" s="418"/>
      <c r="P6" s="420"/>
    </row>
    <row r="7" spans="1:16" s="120" customFormat="1" x14ac:dyDescent="0.25">
      <c r="A7" s="406"/>
      <c r="B7" s="407"/>
      <c r="C7" s="121"/>
      <c r="D7" s="421" t="s">
        <v>94</v>
      </c>
      <c r="E7" s="422"/>
      <c r="F7" s="422"/>
      <c r="G7" s="422"/>
      <c r="H7" s="422"/>
      <c r="I7" s="422"/>
      <c r="J7" s="422"/>
      <c r="K7" s="422"/>
      <c r="L7" s="422"/>
      <c r="M7" s="422"/>
      <c r="N7" s="422"/>
      <c r="O7" s="422"/>
      <c r="P7" s="423"/>
    </row>
    <row r="8" spans="1:16" x14ac:dyDescent="0.25">
      <c r="A8" s="406"/>
      <c r="B8" s="407"/>
      <c r="C8" s="121"/>
      <c r="D8" s="424" t="s">
        <v>168</v>
      </c>
      <c r="E8" s="425"/>
      <c r="F8" s="425"/>
      <c r="G8" s="425"/>
      <c r="H8" s="425"/>
      <c r="I8" s="425"/>
      <c r="J8" s="425"/>
      <c r="K8" s="425"/>
      <c r="L8" s="425"/>
      <c r="M8" s="425"/>
      <c r="N8" s="425"/>
      <c r="O8" s="425"/>
      <c r="P8" s="426"/>
    </row>
    <row r="9" spans="1:16" x14ac:dyDescent="0.25">
      <c r="A9" s="408"/>
      <c r="B9" s="409"/>
      <c r="C9" s="125"/>
      <c r="D9" s="126"/>
      <c r="E9" s="126"/>
      <c r="F9" s="126"/>
      <c r="G9" s="126"/>
      <c r="H9" s="126"/>
      <c r="I9" s="126"/>
      <c r="J9" s="126"/>
      <c r="K9" s="126"/>
      <c r="L9" s="126"/>
      <c r="M9" s="126"/>
      <c r="N9" s="126"/>
      <c r="O9" s="126"/>
      <c r="P9" s="127"/>
    </row>
    <row r="10" spans="1:16" ht="15" customHeight="1" x14ac:dyDescent="0.25">
      <c r="A10" s="401" t="s">
        <v>17</v>
      </c>
      <c r="B10" s="401"/>
      <c r="C10" s="402" t="s">
        <v>95</v>
      </c>
      <c r="D10" s="403" t="s">
        <v>96</v>
      </c>
      <c r="E10" s="403"/>
      <c r="F10" s="403"/>
      <c r="G10" s="403"/>
      <c r="H10" s="403"/>
      <c r="I10" s="403"/>
      <c r="J10" s="403"/>
      <c r="K10" s="403"/>
      <c r="L10" s="403"/>
      <c r="M10" s="403"/>
      <c r="N10" s="403"/>
      <c r="O10" s="403"/>
      <c r="P10" s="403" t="s">
        <v>97</v>
      </c>
    </row>
    <row r="11" spans="1:16" x14ac:dyDescent="0.25">
      <c r="A11" s="128" t="s">
        <v>98</v>
      </c>
      <c r="B11" s="128" t="s">
        <v>99</v>
      </c>
      <c r="C11" s="402"/>
      <c r="D11" s="128" t="s">
        <v>100</v>
      </c>
      <c r="E11" s="128" t="s">
        <v>101</v>
      </c>
      <c r="F11" s="128" t="s">
        <v>102</v>
      </c>
      <c r="G11" s="128" t="s">
        <v>103</v>
      </c>
      <c r="H11" s="128" t="s">
        <v>104</v>
      </c>
      <c r="I11" s="128" t="s">
        <v>105</v>
      </c>
      <c r="J11" s="128" t="s">
        <v>106</v>
      </c>
      <c r="K11" s="128" t="s">
        <v>107</v>
      </c>
      <c r="L11" s="128" t="s">
        <v>108</v>
      </c>
      <c r="M11" s="128" t="s">
        <v>109</v>
      </c>
      <c r="N11" s="128" t="s">
        <v>110</v>
      </c>
      <c r="O11" s="128" t="s">
        <v>111</v>
      </c>
      <c r="P11" s="403"/>
    </row>
    <row r="12" spans="1:16" ht="81.75" customHeight="1" x14ac:dyDescent="0.25">
      <c r="A12" s="129" t="s">
        <v>61</v>
      </c>
      <c r="B12" s="130" t="s">
        <v>112</v>
      </c>
      <c r="C12" s="131" t="s">
        <v>2</v>
      </c>
      <c r="D12" s="132" t="s">
        <v>113</v>
      </c>
      <c r="E12" s="133">
        <v>61701673</v>
      </c>
      <c r="F12" s="133">
        <v>900000</v>
      </c>
      <c r="G12" s="133">
        <v>2554400</v>
      </c>
      <c r="H12" s="133">
        <v>68696670</v>
      </c>
      <c r="I12" s="133">
        <v>39505772</v>
      </c>
      <c r="J12" s="133">
        <v>51021519</v>
      </c>
      <c r="K12" s="134" t="s">
        <v>113</v>
      </c>
      <c r="L12" s="133">
        <f>115987000*0.024038</f>
        <v>2788095.5060000001</v>
      </c>
      <c r="M12" s="133">
        <v>43081712</v>
      </c>
      <c r="N12" s="134" t="s">
        <v>113</v>
      </c>
      <c r="O12" s="135">
        <v>774500</v>
      </c>
      <c r="P12" s="136">
        <f>G12+H12+L12+M12+O12+J12+I12+F12+E12</f>
        <v>271024341.50599998</v>
      </c>
    </row>
    <row r="13" spans="1:16" x14ac:dyDescent="0.25">
      <c r="B13" s="137"/>
      <c r="C13" s="137"/>
      <c r="D13" s="138"/>
      <c r="E13" s="138"/>
      <c r="F13" s="138"/>
      <c r="G13" s="139"/>
      <c r="H13" s="139"/>
      <c r="I13" s="139"/>
      <c r="J13" s="139"/>
      <c r="K13" s="139"/>
      <c r="L13" s="140"/>
      <c r="M13" s="139"/>
      <c r="N13" s="138"/>
      <c r="O13" s="138"/>
      <c r="P13" s="137"/>
    </row>
    <row r="14" spans="1:16" x14ac:dyDescent="0.25">
      <c r="B14" s="137"/>
      <c r="C14" s="137"/>
      <c r="D14" s="138"/>
      <c r="E14" s="138"/>
      <c r="F14" s="138"/>
      <c r="G14" s="141"/>
      <c r="H14" s="142"/>
      <c r="I14" s="138"/>
      <c r="J14" s="138"/>
      <c r="K14" s="137"/>
      <c r="L14" s="143"/>
      <c r="M14" s="143"/>
      <c r="N14" s="138"/>
      <c r="O14" s="138"/>
      <c r="P14" s="137"/>
    </row>
    <row r="15" spans="1:16" x14ac:dyDescent="0.25">
      <c r="B15" s="137"/>
      <c r="C15" s="137"/>
      <c r="D15" s="138"/>
      <c r="E15" s="138"/>
      <c r="F15" s="138"/>
      <c r="G15" s="138"/>
      <c r="H15" s="138"/>
      <c r="I15" s="138"/>
      <c r="J15" s="137"/>
      <c r="K15" s="138"/>
      <c r="L15" s="138"/>
      <c r="M15" s="138"/>
      <c r="N15" s="138"/>
      <c r="O15" s="138"/>
      <c r="P15" s="137"/>
    </row>
    <row r="16" spans="1:16" x14ac:dyDescent="0.25">
      <c r="B16" s="137"/>
      <c r="C16" s="137"/>
      <c r="D16" s="138"/>
      <c r="E16" s="138"/>
      <c r="F16" s="144"/>
      <c r="G16" s="138"/>
      <c r="H16" s="144"/>
      <c r="I16" s="138"/>
      <c r="J16" s="138"/>
      <c r="K16" s="145"/>
      <c r="L16" s="138"/>
      <c r="M16" s="138"/>
      <c r="N16" s="138"/>
      <c r="O16" s="138"/>
      <c r="P16" s="137"/>
    </row>
    <row r="17" spans="2:16" x14ac:dyDescent="0.25">
      <c r="B17" s="137"/>
      <c r="C17" s="137"/>
      <c r="D17" s="138"/>
      <c r="E17" s="138"/>
      <c r="F17" s="138"/>
      <c r="G17" s="144"/>
      <c r="H17" s="144"/>
      <c r="I17" s="138"/>
      <c r="J17" s="138"/>
      <c r="K17" s="138"/>
      <c r="L17" s="138"/>
      <c r="M17" s="138"/>
      <c r="N17" s="138"/>
      <c r="O17" s="138"/>
      <c r="P17" s="137"/>
    </row>
    <row r="18" spans="2:16" x14ac:dyDescent="0.25">
      <c r="B18" s="137"/>
      <c r="C18" s="137"/>
      <c r="D18" s="137"/>
      <c r="E18" s="137"/>
      <c r="F18" s="137"/>
      <c r="G18" s="137"/>
      <c r="H18" s="137"/>
      <c r="I18" s="137"/>
      <c r="J18" s="137"/>
      <c r="K18" s="137"/>
      <c r="L18" s="138"/>
      <c r="M18" s="137"/>
      <c r="N18" s="137"/>
      <c r="O18" s="146"/>
      <c r="P18" s="137"/>
    </row>
    <row r="19" spans="2:16" x14ac:dyDescent="0.25">
      <c r="B19" s="137"/>
      <c r="C19" s="137"/>
      <c r="D19" s="137"/>
      <c r="E19" s="147"/>
      <c r="F19" s="137"/>
      <c r="G19" s="137"/>
      <c r="H19" s="148"/>
      <c r="I19" s="137"/>
      <c r="J19" s="137"/>
      <c r="K19" s="137"/>
      <c r="L19" s="138"/>
      <c r="M19" s="137"/>
      <c r="N19" s="137"/>
      <c r="O19" s="137"/>
      <c r="P19" s="137"/>
    </row>
    <row r="20" spans="2:16" x14ac:dyDescent="0.25">
      <c r="B20" s="137"/>
      <c r="C20" s="137"/>
      <c r="D20" s="137"/>
      <c r="E20" s="137"/>
      <c r="F20" s="137"/>
      <c r="G20" s="137"/>
      <c r="H20" s="137"/>
      <c r="I20" s="137"/>
      <c r="J20" s="137"/>
      <c r="K20" s="137"/>
      <c r="L20" s="147"/>
      <c r="M20" s="149"/>
      <c r="N20" s="137"/>
      <c r="O20" s="150"/>
      <c r="P20" s="137"/>
    </row>
    <row r="21" spans="2:16" x14ac:dyDescent="0.25">
      <c r="B21" s="137"/>
      <c r="C21" s="137"/>
      <c r="D21" s="137"/>
      <c r="E21" s="149"/>
      <c r="F21" s="137"/>
      <c r="G21" s="137"/>
      <c r="H21" s="149"/>
      <c r="I21" s="149"/>
      <c r="J21" s="149"/>
      <c r="K21" s="137"/>
      <c r="L21" s="137"/>
      <c r="M21" s="137"/>
      <c r="N21" s="137"/>
      <c r="O21" s="137"/>
      <c r="P21" s="137"/>
    </row>
    <row r="22" spans="2:16" x14ac:dyDescent="0.25">
      <c r="B22" s="137"/>
      <c r="C22" s="137"/>
      <c r="D22" s="137"/>
      <c r="E22" s="137"/>
      <c r="F22" s="137"/>
      <c r="G22" s="151"/>
      <c r="H22" s="137"/>
      <c r="I22" s="137"/>
      <c r="J22" s="137"/>
      <c r="K22" s="137"/>
      <c r="L22" s="137"/>
      <c r="M22" s="144"/>
      <c r="N22" s="137"/>
      <c r="O22" s="137"/>
      <c r="P22" s="137"/>
    </row>
    <row r="23" spans="2:16" x14ac:dyDescent="0.25">
      <c r="B23" s="137"/>
      <c r="C23" s="137"/>
      <c r="D23" s="137"/>
      <c r="E23" s="137"/>
      <c r="F23" s="137"/>
      <c r="G23" s="137"/>
      <c r="H23" s="152"/>
      <c r="I23" s="152"/>
      <c r="J23" s="152"/>
      <c r="K23" s="137"/>
      <c r="L23" s="137"/>
      <c r="M23" s="151"/>
      <c r="N23" s="137"/>
      <c r="O23" s="137"/>
      <c r="P23" s="137"/>
    </row>
    <row r="24" spans="2:16" x14ac:dyDescent="0.25">
      <c r="B24" s="137"/>
      <c r="C24" s="137"/>
      <c r="D24" s="137"/>
      <c r="E24" s="152"/>
      <c r="F24" s="137"/>
      <c r="G24" s="153"/>
      <c r="H24" s="152"/>
      <c r="I24" s="152"/>
      <c r="J24" s="152"/>
      <c r="K24" s="137"/>
      <c r="L24" s="137"/>
      <c r="M24" s="137"/>
      <c r="N24" s="137"/>
      <c r="O24" s="137"/>
      <c r="P24" s="137"/>
    </row>
    <row r="25" spans="2:16" x14ac:dyDescent="0.25">
      <c r="B25" s="137"/>
      <c r="C25" s="137"/>
      <c r="D25" s="137"/>
      <c r="E25" s="152"/>
      <c r="F25" s="137"/>
      <c r="G25" s="137"/>
      <c r="H25" s="154"/>
      <c r="I25" s="154"/>
      <c r="J25" s="154"/>
      <c r="K25" s="137"/>
      <c r="L25" s="137"/>
      <c r="M25" s="154"/>
      <c r="N25" s="137"/>
      <c r="O25" s="137"/>
      <c r="P25" s="137"/>
    </row>
    <row r="26" spans="2:16" x14ac:dyDescent="0.25">
      <c r="B26" s="137"/>
      <c r="C26" s="137"/>
      <c r="D26" s="137"/>
      <c r="E26" s="155"/>
      <c r="F26" s="137"/>
      <c r="G26" s="151"/>
      <c r="H26" s="137"/>
      <c r="I26" s="137"/>
      <c r="J26" s="137"/>
      <c r="K26" s="137"/>
      <c r="L26" s="137"/>
      <c r="M26" s="137"/>
      <c r="N26" s="137"/>
      <c r="O26" s="137"/>
      <c r="P26" s="137"/>
    </row>
    <row r="27" spans="2:16" x14ac:dyDescent="0.25">
      <c r="B27" s="137"/>
      <c r="C27" s="137"/>
      <c r="D27" s="137"/>
      <c r="E27" s="137"/>
      <c r="F27" s="137"/>
      <c r="G27" s="137"/>
      <c r="H27" s="137"/>
      <c r="I27" s="137"/>
      <c r="J27" s="137"/>
      <c r="K27" s="137"/>
      <c r="L27" s="137"/>
      <c r="M27" s="137"/>
      <c r="N27" s="137"/>
      <c r="O27" s="137"/>
      <c r="P27" s="137"/>
    </row>
    <row r="28" spans="2:16" x14ac:dyDescent="0.25">
      <c r="B28" s="137"/>
      <c r="C28" s="137"/>
      <c r="D28" s="137"/>
      <c r="E28" s="137"/>
      <c r="F28" s="137"/>
      <c r="G28" s="137"/>
      <c r="H28" s="137"/>
      <c r="I28" s="137"/>
      <c r="J28" s="137"/>
      <c r="K28" s="137"/>
      <c r="L28" s="137"/>
      <c r="M28" s="137"/>
      <c r="N28" s="137"/>
      <c r="O28" s="137"/>
      <c r="P28" s="137"/>
    </row>
    <row r="29" spans="2:16" x14ac:dyDescent="0.25">
      <c r="B29" s="137"/>
      <c r="C29" s="137"/>
      <c r="D29" s="137"/>
      <c r="E29" s="137"/>
      <c r="F29" s="137"/>
      <c r="G29" s="137"/>
      <c r="H29" s="137"/>
      <c r="I29" s="137"/>
      <c r="J29" s="137"/>
      <c r="K29" s="137"/>
      <c r="L29" s="137"/>
      <c r="M29" s="152"/>
      <c r="N29" s="137"/>
      <c r="O29" s="137"/>
      <c r="P29" s="137"/>
    </row>
    <row r="30" spans="2:16" x14ac:dyDescent="0.25">
      <c r="B30" s="137"/>
      <c r="C30" s="137"/>
      <c r="D30" s="137"/>
      <c r="E30" s="137"/>
      <c r="F30" s="137"/>
      <c r="G30" s="137"/>
      <c r="H30" s="137"/>
      <c r="I30" s="137"/>
      <c r="J30" s="137"/>
      <c r="K30" s="137"/>
      <c r="L30" s="137"/>
      <c r="M30" s="137"/>
      <c r="N30" s="137"/>
      <c r="O30" s="137"/>
      <c r="P30" s="137"/>
    </row>
    <row r="31" spans="2:16" x14ac:dyDescent="0.25">
      <c r="B31" s="137"/>
      <c r="C31" s="137"/>
      <c r="D31" s="137"/>
      <c r="E31" s="137"/>
      <c r="F31" s="137"/>
      <c r="G31" s="137"/>
      <c r="H31" s="137"/>
      <c r="I31" s="137"/>
      <c r="J31" s="137"/>
      <c r="K31" s="137"/>
      <c r="L31" s="137"/>
      <c r="M31" s="137"/>
      <c r="N31" s="137"/>
      <c r="O31" s="137"/>
      <c r="P31" s="137"/>
    </row>
    <row r="32" spans="2:16" x14ac:dyDescent="0.25">
      <c r="B32" s="137"/>
      <c r="C32" s="137"/>
      <c r="D32" s="137"/>
      <c r="E32" s="137"/>
      <c r="F32" s="137"/>
      <c r="G32" s="152"/>
      <c r="H32" s="137"/>
      <c r="I32" s="137"/>
      <c r="J32" s="137"/>
      <c r="K32" s="137"/>
      <c r="L32" s="137"/>
      <c r="M32" s="137"/>
      <c r="N32" s="137"/>
      <c r="O32" s="137"/>
      <c r="P32" s="137"/>
    </row>
    <row r="33" spans="2:16" x14ac:dyDescent="0.25">
      <c r="B33" s="137"/>
      <c r="C33" s="137"/>
      <c r="D33" s="156"/>
      <c r="E33" s="152"/>
      <c r="F33" s="151"/>
      <c r="G33" s="152"/>
      <c r="H33" s="152"/>
      <c r="I33" s="152"/>
      <c r="J33" s="152"/>
      <c r="K33" s="137"/>
      <c r="L33" s="137"/>
      <c r="M33" s="152"/>
      <c r="N33" s="137"/>
      <c r="O33" s="137"/>
      <c r="P33" s="137"/>
    </row>
    <row r="34" spans="2:16" x14ac:dyDescent="0.25">
      <c r="B34" s="137"/>
      <c r="C34" s="137"/>
      <c r="D34" s="137"/>
      <c r="E34" s="137"/>
      <c r="F34" s="137"/>
      <c r="G34" s="137"/>
      <c r="H34" s="137"/>
      <c r="I34" s="137"/>
      <c r="J34" s="137"/>
      <c r="K34" s="137"/>
      <c r="L34" s="137"/>
      <c r="M34" s="137"/>
      <c r="N34" s="137"/>
      <c r="O34" s="137"/>
      <c r="P34" s="137"/>
    </row>
    <row r="35" spans="2:16" x14ac:dyDescent="0.25">
      <c r="B35" s="137"/>
      <c r="C35" s="137"/>
      <c r="D35" s="137"/>
      <c r="E35" s="137"/>
      <c r="F35" s="137"/>
      <c r="G35" s="137"/>
      <c r="H35" s="137"/>
      <c r="I35" s="137"/>
      <c r="J35" s="137"/>
      <c r="K35" s="137"/>
      <c r="L35" s="137"/>
      <c r="M35" s="137"/>
      <c r="N35" s="137"/>
      <c r="O35" s="137"/>
      <c r="P35" s="137"/>
    </row>
    <row r="36" spans="2:16" x14ac:dyDescent="0.25">
      <c r="B36" s="137"/>
      <c r="C36" s="137"/>
      <c r="D36" s="137"/>
      <c r="E36" s="137"/>
      <c r="F36" s="137"/>
      <c r="G36" s="137"/>
      <c r="H36" s="137"/>
      <c r="I36" s="137"/>
      <c r="J36" s="137"/>
      <c r="K36" s="137"/>
      <c r="L36" s="137"/>
      <c r="M36" s="137"/>
      <c r="N36" s="137"/>
      <c r="O36" s="137"/>
      <c r="P36" s="137"/>
    </row>
    <row r="37" spans="2:16" x14ac:dyDescent="0.25">
      <c r="B37" s="137"/>
      <c r="C37" s="137"/>
      <c r="D37" s="137"/>
      <c r="E37" s="137"/>
      <c r="F37" s="137"/>
      <c r="G37" s="137"/>
      <c r="H37" s="137"/>
      <c r="I37" s="137"/>
      <c r="J37" s="137"/>
      <c r="K37" s="137"/>
      <c r="L37" s="137"/>
      <c r="M37" s="137"/>
      <c r="N37" s="137"/>
      <c r="O37" s="137"/>
      <c r="P37" s="137"/>
    </row>
  </sheetData>
  <mergeCells count="11">
    <mergeCell ref="A10:B10"/>
    <mergeCell ref="C10:C11"/>
    <mergeCell ref="D10:O10"/>
    <mergeCell ref="P10:P11"/>
    <mergeCell ref="A1:B9"/>
    <mergeCell ref="D1:O2"/>
    <mergeCell ref="P1:P2"/>
    <mergeCell ref="D3:O6"/>
    <mergeCell ref="P5:P6"/>
    <mergeCell ref="D7:P7"/>
    <mergeCell ref="D8:P8"/>
  </mergeCells>
  <pageMargins left="0.7" right="0.7" top="0.75" bottom="0.75" header="0.3" footer="0.3"/>
  <pageSetup paperSize="41"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MP IDTQ</vt:lpstr>
      <vt:lpstr>PA IDTQ</vt:lpstr>
      <vt:lpstr>SGTO PA IDTQ</vt:lpstr>
      <vt:lpstr>IT IDTQ</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cp:lastPrinted>2020-01-29T15:34:07Z</cp:lastPrinted>
  <dcterms:created xsi:type="dcterms:W3CDTF">2019-07-03T15:30:50Z</dcterms:created>
  <dcterms:modified xsi:type="dcterms:W3CDTF">2020-02-20T16:56:18Z</dcterms:modified>
</cp:coreProperties>
</file>